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aefbf7d5e9c9a504/Documents/Professional/Business/Clients/Edco/2024/1 Digital Work/Assessment Records/"/>
    </mc:Choice>
  </mc:AlternateContent>
  <xr:revisionPtr revIDLastSave="3991" documentId="13_ncr:1_{11103069-2320-A14A-B81F-468BB9EDF762}" xr6:coauthVersionLast="47" xr6:coauthVersionMax="47" xr10:uidLastSave="{50EBB1E4-5B7A-46E9-88BC-DADFA68B485B}"/>
  <bookViews>
    <workbookView xWindow="-108" yWindow="-108" windowWidth="23256" windowHeight="12576" tabRatio="711"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All!$A$1:$AM$20</definedName>
    <definedName name="_xlnm._FilterDatabase" localSheetId="2" hidden="1">'Assessment 1'!$A$1:$AM$19</definedName>
    <definedName name="_xlnm._FilterDatabase" localSheetId="3" hidden="1">'Assessment 2'!$A$1:$AM$14</definedName>
    <definedName name="_xlnm._FilterDatabase" localSheetId="4" hidden="1">'Assessment 3'!$A$1:$AM$14</definedName>
    <definedName name="_xlnm._FilterDatabase" localSheetId="5" hidden="1">'Assessment 4'!$A$1:$AM$12</definedName>
    <definedName name="_xlnm._FilterDatabase" localSheetId="6" hidden="1">'Assessment 5'!$A$1:$AM$17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 i="23" l="1"/>
  <c r="A103" i="23"/>
  <c r="A99" i="23"/>
  <c r="A100" i="23"/>
  <c r="A96" i="23"/>
  <c r="A97" i="23"/>
  <c r="A94" i="23"/>
  <c r="B102" i="23"/>
  <c r="B103" i="23"/>
  <c r="B99" i="23"/>
  <c r="B100" i="23"/>
  <c r="B96" i="23"/>
  <c r="B97" i="23"/>
  <c r="B94" i="23"/>
  <c r="C93" i="23"/>
  <c r="C94" i="23"/>
  <c r="C95" i="23"/>
  <c r="C96" i="23"/>
  <c r="C97" i="23"/>
  <c r="C98" i="23"/>
  <c r="C99" i="23"/>
  <c r="C100" i="23"/>
  <c r="C101" i="23"/>
  <c r="C102" i="23"/>
  <c r="C103" i="23"/>
  <c r="C89" i="23"/>
  <c r="C90" i="23"/>
  <c r="C91" i="23"/>
  <c r="C92" i="23"/>
  <c r="B89" i="23"/>
  <c r="B90" i="23"/>
  <c r="B91" i="23"/>
  <c r="B92" i="23"/>
  <c r="A89" i="23"/>
  <c r="A90" i="23"/>
  <c r="A91" i="23"/>
  <c r="A92" i="23"/>
  <c r="D101" i="23"/>
  <c r="D98" i="23"/>
  <c r="D95" i="23"/>
  <c r="D93" i="23"/>
  <c r="D88" i="23"/>
  <c r="C88" i="23"/>
  <c r="B101" i="23"/>
  <c r="B98" i="23"/>
  <c r="B95" i="23"/>
  <c r="B93" i="23"/>
  <c r="B88" i="23"/>
  <c r="A101" i="23"/>
  <c r="A98" i="23"/>
  <c r="A95" i="23"/>
  <c r="A93" i="23"/>
  <c r="A88" i="23"/>
  <c r="C71" i="23"/>
  <c r="C72" i="23"/>
  <c r="C73" i="23"/>
  <c r="C74" i="23"/>
  <c r="C75" i="23"/>
  <c r="C76" i="23"/>
  <c r="C77" i="23"/>
  <c r="C78" i="23"/>
  <c r="C79" i="23"/>
  <c r="C80" i="23"/>
  <c r="B78" i="23"/>
  <c r="B79" i="23"/>
  <c r="B80" i="23"/>
  <c r="B74" i="23"/>
  <c r="B75" i="23"/>
  <c r="B76" i="23"/>
  <c r="B71" i="23"/>
  <c r="B72" i="23"/>
  <c r="A78" i="23"/>
  <c r="A79" i="23"/>
  <c r="A80" i="23"/>
  <c r="A74" i="23"/>
  <c r="A75" i="23"/>
  <c r="A76" i="23"/>
  <c r="A71" i="23"/>
  <c r="A72" i="23"/>
  <c r="D77" i="23"/>
  <c r="D73" i="23"/>
  <c r="D70" i="23"/>
  <c r="C70" i="23"/>
  <c r="B77" i="23"/>
  <c r="B73" i="23"/>
  <c r="B70" i="23"/>
  <c r="A77" i="23"/>
  <c r="A73" i="23"/>
  <c r="A70" i="23"/>
  <c r="H60" i="23"/>
  <c r="D60" i="23"/>
  <c r="D58" i="23"/>
  <c r="D54" i="23"/>
  <c r="D49" i="23"/>
  <c r="C50" i="23"/>
  <c r="C51" i="23"/>
  <c r="C52" i="23"/>
  <c r="C53" i="23"/>
  <c r="C54" i="23"/>
  <c r="C55" i="23"/>
  <c r="C56" i="23"/>
  <c r="C57" i="23"/>
  <c r="C58" i="23"/>
  <c r="C59" i="23"/>
  <c r="C60" i="23"/>
  <c r="C61" i="23"/>
  <c r="C49" i="23"/>
  <c r="B61" i="23"/>
  <c r="B60" i="23"/>
  <c r="B59" i="23"/>
  <c r="B58" i="23"/>
  <c r="B55" i="23"/>
  <c r="B56" i="23"/>
  <c r="B57" i="23"/>
  <c r="B54" i="23"/>
  <c r="B50" i="23"/>
  <c r="B51" i="23"/>
  <c r="B52" i="23"/>
  <c r="B53" i="23"/>
  <c r="B49" i="23"/>
  <c r="A61" i="23"/>
  <c r="A60" i="23"/>
  <c r="A59" i="23"/>
  <c r="A58" i="23"/>
  <c r="A55" i="23"/>
  <c r="A56" i="23"/>
  <c r="A57" i="23"/>
  <c r="A54" i="23"/>
  <c r="A50" i="23"/>
  <c r="A51" i="23"/>
  <c r="A52" i="23"/>
  <c r="A53" i="23"/>
  <c r="A49" i="23"/>
  <c r="D36" i="23"/>
  <c r="D34" i="23"/>
  <c r="D29" i="23"/>
  <c r="C30" i="23"/>
  <c r="C31" i="23"/>
  <c r="C32" i="23"/>
  <c r="C33" i="23"/>
  <c r="C34" i="23"/>
  <c r="C35" i="23"/>
  <c r="C36" i="23"/>
  <c r="C37" i="23"/>
  <c r="C38" i="23"/>
  <c r="C39" i="23"/>
  <c r="C40" i="23"/>
  <c r="C41" i="23"/>
  <c r="C29" i="23"/>
  <c r="B37" i="23"/>
  <c r="B38" i="23"/>
  <c r="B39" i="23"/>
  <c r="B40" i="23"/>
  <c r="B41" i="23"/>
  <c r="B36" i="23"/>
  <c r="B35" i="23"/>
  <c r="B34" i="23"/>
  <c r="B30" i="23"/>
  <c r="B31" i="23"/>
  <c r="B32" i="23"/>
  <c r="B33" i="23"/>
  <c r="B29" i="23"/>
  <c r="A37" i="23"/>
  <c r="A38" i="23"/>
  <c r="A39" i="23"/>
  <c r="A40" i="23"/>
  <c r="A41" i="23"/>
  <c r="A36" i="23"/>
  <c r="A35" i="23"/>
  <c r="A34" i="23"/>
  <c r="A30" i="23"/>
  <c r="A31" i="23"/>
  <c r="A32" i="23"/>
  <c r="A33" i="23"/>
  <c r="A29" i="23"/>
  <c r="D13" i="23"/>
  <c r="D16" i="23"/>
  <c r="D9" i="23"/>
  <c r="D3" i="23"/>
  <c r="C4" i="23"/>
  <c r="C5" i="23"/>
  <c r="C6" i="23"/>
  <c r="C7" i="23"/>
  <c r="C8" i="23"/>
  <c r="C9" i="23"/>
  <c r="C10" i="23"/>
  <c r="C11" i="23"/>
  <c r="C12" i="23"/>
  <c r="C13" i="23"/>
  <c r="C14" i="23"/>
  <c r="C15" i="23"/>
  <c r="C16" i="23"/>
  <c r="C17" i="23"/>
  <c r="C18" i="23"/>
  <c r="C19" i="23"/>
  <c r="C20" i="23"/>
  <c r="C3" i="23"/>
  <c r="B17" i="23"/>
  <c r="B18" i="23"/>
  <c r="B19" i="23"/>
  <c r="B20" i="23"/>
  <c r="B16" i="23"/>
  <c r="B14" i="23"/>
  <c r="B15" i="23"/>
  <c r="B13" i="23"/>
  <c r="B10" i="23"/>
  <c r="B11" i="23"/>
  <c r="B12" i="23"/>
  <c r="B9" i="23"/>
  <c r="B4" i="23"/>
  <c r="B5" i="23"/>
  <c r="B6" i="23"/>
  <c r="B7" i="23"/>
  <c r="B8" i="23"/>
  <c r="B3" i="23"/>
  <c r="A17" i="23"/>
  <c r="A18" i="23"/>
  <c r="A19" i="23"/>
  <c r="A20" i="23"/>
  <c r="A16" i="23"/>
  <c r="A14" i="23"/>
  <c r="A15" i="23"/>
  <c r="A13" i="23"/>
  <c r="A10" i="23"/>
  <c r="A11" i="23"/>
  <c r="A12" i="23"/>
  <c r="A9" i="23"/>
  <c r="A4" i="23"/>
  <c r="A5" i="23"/>
  <c r="A6" i="23"/>
  <c r="A7" i="23"/>
  <c r="A8" i="23"/>
  <c r="A3" i="23"/>
  <c r="E25" i="6"/>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3" i="23"/>
  <c r="F4" i="23"/>
  <c r="F5" i="23"/>
  <c r="F6" i="23"/>
  <c r="F7" i="23"/>
  <c r="F8" i="23"/>
  <c r="F9" i="23"/>
  <c r="F10" i="23"/>
  <c r="F11" i="23"/>
  <c r="F12" i="23"/>
  <c r="F13" i="23"/>
  <c r="F14" i="23"/>
  <c r="F15" i="23"/>
  <c r="F16" i="23"/>
  <c r="F17" i="23"/>
  <c r="F18" i="23"/>
  <c r="F19" i="23"/>
  <c r="F20" i="23"/>
  <c r="F26" i="23"/>
  <c r="F88" i="23"/>
  <c r="F89" i="23"/>
  <c r="F90" i="23"/>
  <c r="F91" i="23"/>
  <c r="F92" i="23"/>
  <c r="F93" i="23"/>
  <c r="F94" i="23"/>
  <c r="F95" i="23"/>
  <c r="F96" i="23"/>
  <c r="F97" i="23"/>
  <c r="F98" i="23"/>
  <c r="F99" i="23"/>
  <c r="F100" i="23"/>
  <c r="F101" i="23"/>
  <c r="F102" i="23"/>
  <c r="F103" i="23"/>
  <c r="F110" i="23"/>
  <c r="F114" i="23"/>
  <c r="G3" i="23"/>
  <c r="G4" i="23"/>
  <c r="G5" i="23"/>
  <c r="G6" i="23"/>
  <c r="G7" i="23"/>
  <c r="G8" i="23"/>
  <c r="G9" i="23"/>
  <c r="G10" i="23"/>
  <c r="G11" i="23"/>
  <c r="G12" i="23"/>
  <c r="G13" i="23"/>
  <c r="G14" i="23"/>
  <c r="G15" i="23"/>
  <c r="G16" i="23"/>
  <c r="G17" i="23"/>
  <c r="G18" i="23"/>
  <c r="G19" i="23"/>
  <c r="G20" i="23"/>
  <c r="G26" i="23"/>
  <c r="G88" i="23"/>
  <c r="G89" i="23"/>
  <c r="G90" i="23"/>
  <c r="G91" i="23"/>
  <c r="G92" i="23"/>
  <c r="G93" i="23"/>
  <c r="G94" i="23"/>
  <c r="G95" i="23"/>
  <c r="G96" i="23"/>
  <c r="G97" i="23"/>
  <c r="G98" i="23"/>
  <c r="G99" i="23"/>
  <c r="G100" i="23"/>
  <c r="G101" i="23"/>
  <c r="G102" i="23"/>
  <c r="G103" i="23"/>
  <c r="G110" i="23"/>
  <c r="G114" i="23"/>
  <c r="H3" i="23"/>
  <c r="H4" i="23"/>
  <c r="H5" i="23"/>
  <c r="H6" i="23"/>
  <c r="H7" i="23"/>
  <c r="H8" i="23"/>
  <c r="H9" i="23"/>
  <c r="H10" i="23"/>
  <c r="H11" i="23"/>
  <c r="H12" i="23"/>
  <c r="H13" i="23"/>
  <c r="H14" i="23"/>
  <c r="H15" i="23"/>
  <c r="H16" i="23"/>
  <c r="H17" i="23"/>
  <c r="H18" i="23"/>
  <c r="H19" i="23"/>
  <c r="H20" i="23"/>
  <c r="H26" i="23"/>
  <c r="H67" i="23"/>
  <c r="H88" i="23"/>
  <c r="H89" i="23"/>
  <c r="H90" i="23"/>
  <c r="H91" i="23"/>
  <c r="H92" i="23"/>
  <c r="H93" i="23"/>
  <c r="H94" i="23"/>
  <c r="H95" i="23"/>
  <c r="H96" i="23"/>
  <c r="H97" i="23"/>
  <c r="H98" i="23"/>
  <c r="H99" i="23"/>
  <c r="H100" i="23"/>
  <c r="H101" i="23"/>
  <c r="H102" i="23"/>
  <c r="H103" i="23"/>
  <c r="H110" i="23"/>
  <c r="H114" i="23"/>
  <c r="I3" i="23"/>
  <c r="I4" i="23"/>
  <c r="I5" i="23"/>
  <c r="I6" i="23"/>
  <c r="I7" i="23"/>
  <c r="I8" i="23"/>
  <c r="I9" i="23"/>
  <c r="I10" i="23"/>
  <c r="I11" i="23"/>
  <c r="I12" i="23"/>
  <c r="I13" i="23"/>
  <c r="I14" i="23"/>
  <c r="I15" i="23"/>
  <c r="I16" i="23"/>
  <c r="I17" i="23"/>
  <c r="I18" i="23"/>
  <c r="I19" i="23"/>
  <c r="I20" i="23"/>
  <c r="I26" i="23"/>
  <c r="I88" i="23"/>
  <c r="I89" i="23"/>
  <c r="I90" i="23"/>
  <c r="I91" i="23"/>
  <c r="I92" i="23"/>
  <c r="I93" i="23"/>
  <c r="I94" i="23"/>
  <c r="I95" i="23"/>
  <c r="I96" i="23"/>
  <c r="I97" i="23"/>
  <c r="I98" i="23"/>
  <c r="I99" i="23"/>
  <c r="I100" i="23"/>
  <c r="I101" i="23"/>
  <c r="I102" i="23"/>
  <c r="I103" i="23"/>
  <c r="I110" i="23"/>
  <c r="I114" i="23"/>
  <c r="J3" i="23"/>
  <c r="J4" i="23"/>
  <c r="J5" i="23"/>
  <c r="J6" i="23"/>
  <c r="J7" i="23"/>
  <c r="J8" i="23"/>
  <c r="J9" i="23"/>
  <c r="J10" i="23"/>
  <c r="J11" i="23"/>
  <c r="J12" i="23"/>
  <c r="J13" i="23"/>
  <c r="J14" i="23"/>
  <c r="J15" i="23"/>
  <c r="J16" i="23"/>
  <c r="J17" i="23"/>
  <c r="J18" i="23"/>
  <c r="J19" i="23"/>
  <c r="J20" i="23"/>
  <c r="J26" i="23"/>
  <c r="J88" i="23"/>
  <c r="J89" i="23"/>
  <c r="J90" i="23"/>
  <c r="J91" i="23"/>
  <c r="J92" i="23"/>
  <c r="J93" i="23"/>
  <c r="J94" i="23"/>
  <c r="J95" i="23"/>
  <c r="J96" i="23"/>
  <c r="J97" i="23"/>
  <c r="J98" i="23"/>
  <c r="J99" i="23"/>
  <c r="J100" i="23"/>
  <c r="J101" i="23"/>
  <c r="J102" i="23"/>
  <c r="J103" i="23"/>
  <c r="J110" i="23"/>
  <c r="J114" i="23"/>
  <c r="K3" i="23"/>
  <c r="K4" i="23"/>
  <c r="K5" i="23"/>
  <c r="K6" i="23"/>
  <c r="K7" i="23"/>
  <c r="K8" i="23"/>
  <c r="K9" i="23"/>
  <c r="K10" i="23"/>
  <c r="K11" i="23"/>
  <c r="K12" i="23"/>
  <c r="K13" i="23"/>
  <c r="K14" i="23"/>
  <c r="K15" i="23"/>
  <c r="K16" i="23"/>
  <c r="K17" i="23"/>
  <c r="K18" i="23"/>
  <c r="K19" i="23"/>
  <c r="K20" i="23"/>
  <c r="K26" i="23"/>
  <c r="K88" i="23"/>
  <c r="K89" i="23"/>
  <c r="K90" i="23"/>
  <c r="K91" i="23"/>
  <c r="K92" i="23"/>
  <c r="K93" i="23"/>
  <c r="K94" i="23"/>
  <c r="K95" i="23"/>
  <c r="K96" i="23"/>
  <c r="K97" i="23"/>
  <c r="K98" i="23"/>
  <c r="K99" i="23"/>
  <c r="K100" i="23"/>
  <c r="K101" i="23"/>
  <c r="K102" i="23"/>
  <c r="K103" i="23"/>
  <c r="K110" i="23"/>
  <c r="K114" i="23"/>
  <c r="L3" i="23"/>
  <c r="L4" i="23"/>
  <c r="L5" i="23"/>
  <c r="L6" i="23"/>
  <c r="L7" i="23"/>
  <c r="L8" i="23"/>
  <c r="L9" i="23"/>
  <c r="L10" i="23"/>
  <c r="L11" i="23"/>
  <c r="L12" i="23"/>
  <c r="L13" i="23"/>
  <c r="L14" i="23"/>
  <c r="L15" i="23"/>
  <c r="L16" i="23"/>
  <c r="L17" i="23"/>
  <c r="L18" i="23"/>
  <c r="L19" i="23"/>
  <c r="L20" i="23"/>
  <c r="L26" i="23"/>
  <c r="L88" i="23"/>
  <c r="L89" i="23"/>
  <c r="L90" i="23"/>
  <c r="L91" i="23"/>
  <c r="L92" i="23"/>
  <c r="L93" i="23"/>
  <c r="L94" i="23"/>
  <c r="L95" i="23"/>
  <c r="L96" i="23"/>
  <c r="L97" i="23"/>
  <c r="L98" i="23"/>
  <c r="L99" i="23"/>
  <c r="L100" i="23"/>
  <c r="L101" i="23"/>
  <c r="L102" i="23"/>
  <c r="L103" i="23"/>
  <c r="L110" i="23"/>
  <c r="L114" i="23"/>
  <c r="M3" i="23"/>
  <c r="M4" i="23"/>
  <c r="M5" i="23"/>
  <c r="M6" i="23"/>
  <c r="M7" i="23"/>
  <c r="M8" i="23"/>
  <c r="M9" i="23"/>
  <c r="M10" i="23"/>
  <c r="M11" i="23"/>
  <c r="M12" i="23"/>
  <c r="M13" i="23"/>
  <c r="M14" i="23"/>
  <c r="M15" i="23"/>
  <c r="M16" i="23"/>
  <c r="M17" i="23"/>
  <c r="M18" i="23"/>
  <c r="M19" i="23"/>
  <c r="M20" i="23"/>
  <c r="M26" i="23"/>
  <c r="M88" i="23"/>
  <c r="M89" i="23"/>
  <c r="M90" i="23"/>
  <c r="M91" i="23"/>
  <c r="M92" i="23"/>
  <c r="M93" i="23"/>
  <c r="M94" i="23"/>
  <c r="M95" i="23"/>
  <c r="M96" i="23"/>
  <c r="M97" i="23"/>
  <c r="M98" i="23"/>
  <c r="M99" i="23"/>
  <c r="M100" i="23"/>
  <c r="M101" i="23"/>
  <c r="M102" i="23"/>
  <c r="M103" i="23"/>
  <c r="M110" i="23"/>
  <c r="M114" i="23"/>
  <c r="N3" i="23"/>
  <c r="N4" i="23"/>
  <c r="N5" i="23"/>
  <c r="N6" i="23"/>
  <c r="N7" i="23"/>
  <c r="N8" i="23"/>
  <c r="N9" i="23"/>
  <c r="N10" i="23"/>
  <c r="N11" i="23"/>
  <c r="N12" i="23"/>
  <c r="N13" i="23"/>
  <c r="N14" i="23"/>
  <c r="N15" i="23"/>
  <c r="N16" i="23"/>
  <c r="N17" i="23"/>
  <c r="N18" i="23"/>
  <c r="N19" i="23"/>
  <c r="N20" i="23"/>
  <c r="N26" i="23"/>
  <c r="N88" i="23"/>
  <c r="N89" i="23"/>
  <c r="N90" i="23"/>
  <c r="N91" i="23"/>
  <c r="N92" i="23"/>
  <c r="N93" i="23"/>
  <c r="N94" i="23"/>
  <c r="N95" i="23"/>
  <c r="N96" i="23"/>
  <c r="N97" i="23"/>
  <c r="N98" i="23"/>
  <c r="N99" i="23"/>
  <c r="N100" i="23"/>
  <c r="N101" i="23"/>
  <c r="N102" i="23"/>
  <c r="N103" i="23"/>
  <c r="N110" i="23"/>
  <c r="N114" i="23"/>
  <c r="O3" i="23"/>
  <c r="O4" i="23"/>
  <c r="O5" i="23"/>
  <c r="O6" i="23"/>
  <c r="O7" i="23"/>
  <c r="O8" i="23"/>
  <c r="O9" i="23"/>
  <c r="O10" i="23"/>
  <c r="O11" i="23"/>
  <c r="O12" i="23"/>
  <c r="O13" i="23"/>
  <c r="O14" i="23"/>
  <c r="O15" i="23"/>
  <c r="O16" i="23"/>
  <c r="O17" i="23"/>
  <c r="O18" i="23"/>
  <c r="O19" i="23"/>
  <c r="O20" i="23"/>
  <c r="O26" i="23"/>
  <c r="O88" i="23"/>
  <c r="O89" i="23"/>
  <c r="O90" i="23"/>
  <c r="O91" i="23"/>
  <c r="O92" i="23"/>
  <c r="O93" i="23"/>
  <c r="O94" i="23"/>
  <c r="O95" i="23"/>
  <c r="O96" i="23"/>
  <c r="O97" i="23"/>
  <c r="O98" i="23"/>
  <c r="O99" i="23"/>
  <c r="O100" i="23"/>
  <c r="O101" i="23"/>
  <c r="O102" i="23"/>
  <c r="O103" i="23"/>
  <c r="O110" i="23"/>
  <c r="O114" i="23"/>
  <c r="P3" i="23"/>
  <c r="P4" i="23"/>
  <c r="P5" i="23"/>
  <c r="P6" i="23"/>
  <c r="P7" i="23"/>
  <c r="P8" i="23"/>
  <c r="P9" i="23"/>
  <c r="P10" i="23"/>
  <c r="P11" i="23"/>
  <c r="P12" i="23"/>
  <c r="P13" i="23"/>
  <c r="P14" i="23"/>
  <c r="P15" i="23"/>
  <c r="P16" i="23"/>
  <c r="P17" i="23"/>
  <c r="P18" i="23"/>
  <c r="P19" i="23"/>
  <c r="P20" i="23"/>
  <c r="P26" i="23"/>
  <c r="P88" i="23"/>
  <c r="P89" i="23"/>
  <c r="P90" i="23"/>
  <c r="P91" i="23"/>
  <c r="P92" i="23"/>
  <c r="P93" i="23"/>
  <c r="P94" i="23"/>
  <c r="P95" i="23"/>
  <c r="P96" i="23"/>
  <c r="P97" i="23"/>
  <c r="P98" i="23"/>
  <c r="P99" i="23"/>
  <c r="P100" i="23"/>
  <c r="P101" i="23"/>
  <c r="P102" i="23"/>
  <c r="P103" i="23"/>
  <c r="P110" i="23"/>
  <c r="P114" i="23"/>
  <c r="Q3" i="23"/>
  <c r="Q4" i="23"/>
  <c r="Q5" i="23"/>
  <c r="Q6" i="23"/>
  <c r="Q7" i="23"/>
  <c r="Q8" i="23"/>
  <c r="Q9" i="23"/>
  <c r="Q10" i="23"/>
  <c r="Q11" i="23"/>
  <c r="Q12" i="23"/>
  <c r="Q13" i="23"/>
  <c r="Q14" i="23"/>
  <c r="Q15" i="23"/>
  <c r="Q16" i="23"/>
  <c r="Q17" i="23"/>
  <c r="Q18" i="23"/>
  <c r="Q19" i="23"/>
  <c r="Q20" i="23"/>
  <c r="Q26" i="23"/>
  <c r="Q88" i="23"/>
  <c r="Q89" i="23"/>
  <c r="Q90" i="23"/>
  <c r="Q91" i="23"/>
  <c r="Q92" i="23"/>
  <c r="Q93" i="23"/>
  <c r="Q94" i="23"/>
  <c r="Q95" i="23"/>
  <c r="Q96" i="23"/>
  <c r="Q97" i="23"/>
  <c r="Q98" i="23"/>
  <c r="Q99" i="23"/>
  <c r="Q100" i="23"/>
  <c r="Q101" i="23"/>
  <c r="Q102" i="23"/>
  <c r="Q103" i="23"/>
  <c r="Q110" i="23"/>
  <c r="Q114" i="23"/>
  <c r="R3" i="23"/>
  <c r="R4" i="23"/>
  <c r="R5" i="23"/>
  <c r="R6" i="23"/>
  <c r="R7" i="23"/>
  <c r="R8" i="23"/>
  <c r="R9" i="23"/>
  <c r="R10" i="23"/>
  <c r="R11" i="23"/>
  <c r="R12" i="23"/>
  <c r="R13" i="23"/>
  <c r="R14" i="23"/>
  <c r="R15" i="23"/>
  <c r="R16" i="23"/>
  <c r="R17" i="23"/>
  <c r="R18" i="23"/>
  <c r="R19" i="23"/>
  <c r="R20" i="23"/>
  <c r="R26" i="23"/>
  <c r="R88" i="23"/>
  <c r="R89" i="23"/>
  <c r="R90" i="23"/>
  <c r="R91" i="23"/>
  <c r="R92" i="23"/>
  <c r="R93" i="23"/>
  <c r="R94" i="23"/>
  <c r="R95" i="23"/>
  <c r="R96" i="23"/>
  <c r="R97" i="23"/>
  <c r="R98" i="23"/>
  <c r="R99" i="23"/>
  <c r="R100" i="23"/>
  <c r="R101" i="23"/>
  <c r="R102" i="23"/>
  <c r="R103" i="23"/>
  <c r="R110" i="23"/>
  <c r="R114" i="23"/>
  <c r="S3" i="23"/>
  <c r="S4" i="23"/>
  <c r="S5" i="23"/>
  <c r="S6" i="23"/>
  <c r="S7" i="23"/>
  <c r="S8" i="23"/>
  <c r="S9" i="23"/>
  <c r="S10" i="23"/>
  <c r="S11" i="23"/>
  <c r="S12" i="23"/>
  <c r="S13" i="23"/>
  <c r="S14" i="23"/>
  <c r="S15" i="23"/>
  <c r="S16" i="23"/>
  <c r="S17" i="23"/>
  <c r="S18" i="23"/>
  <c r="S19" i="23"/>
  <c r="S20" i="23"/>
  <c r="S26" i="23"/>
  <c r="S88" i="23"/>
  <c r="S89" i="23"/>
  <c r="S90" i="23"/>
  <c r="S91" i="23"/>
  <c r="S92" i="23"/>
  <c r="S93" i="23"/>
  <c r="S94" i="23"/>
  <c r="S95" i="23"/>
  <c r="S96" i="23"/>
  <c r="S97" i="23"/>
  <c r="S98" i="23"/>
  <c r="S99" i="23"/>
  <c r="S100" i="23"/>
  <c r="S101" i="23"/>
  <c r="S102" i="23"/>
  <c r="S103" i="23"/>
  <c r="S110" i="23"/>
  <c r="S114" i="23"/>
  <c r="T3" i="23"/>
  <c r="T4" i="23"/>
  <c r="T5" i="23"/>
  <c r="T6" i="23"/>
  <c r="T7" i="23"/>
  <c r="T8" i="23"/>
  <c r="T9" i="23"/>
  <c r="T10" i="23"/>
  <c r="T11" i="23"/>
  <c r="T12" i="23"/>
  <c r="T13" i="23"/>
  <c r="T14" i="23"/>
  <c r="T15" i="23"/>
  <c r="T16" i="23"/>
  <c r="T17" i="23"/>
  <c r="T18" i="23"/>
  <c r="T19" i="23"/>
  <c r="T20" i="23"/>
  <c r="T26" i="23"/>
  <c r="T33" i="23"/>
  <c r="T35" i="23"/>
  <c r="T37" i="23"/>
  <c r="T40" i="23"/>
  <c r="T34" i="23"/>
  <c r="T36" i="23"/>
  <c r="T38" i="23"/>
  <c r="T39" i="23"/>
  <c r="T41" i="23"/>
  <c r="T46" i="23"/>
  <c r="T50" i="23"/>
  <c r="T55" i="23"/>
  <c r="T59" i="23"/>
  <c r="T61" i="23"/>
  <c r="T51" i="23"/>
  <c r="T52" i="23"/>
  <c r="T53" i="23"/>
  <c r="T54" i="23"/>
  <c r="T56" i="23"/>
  <c r="T57" i="23"/>
  <c r="T58" i="23"/>
  <c r="T60" i="23"/>
  <c r="T67" i="23"/>
  <c r="T72" i="23"/>
  <c r="T79" i="23"/>
  <c r="T85" i="23"/>
  <c r="T90" i="23"/>
  <c r="T95" i="23"/>
  <c r="T99" i="23"/>
  <c r="T102" i="23"/>
  <c r="T88" i="23"/>
  <c r="T89" i="23"/>
  <c r="T91" i="23"/>
  <c r="T92" i="23"/>
  <c r="T93" i="23"/>
  <c r="T94" i="23"/>
  <c r="T96" i="23"/>
  <c r="T97" i="23"/>
  <c r="T98" i="23"/>
  <c r="T100" i="23"/>
  <c r="T101" i="23"/>
  <c r="T103" i="23"/>
  <c r="T110" i="23"/>
  <c r="T114" i="23"/>
  <c r="U3" i="23"/>
  <c r="U4" i="23"/>
  <c r="U5" i="23"/>
  <c r="U6" i="23"/>
  <c r="U7" i="23"/>
  <c r="U8" i="23"/>
  <c r="U9" i="23"/>
  <c r="U10" i="23"/>
  <c r="U11" i="23"/>
  <c r="U12" i="23"/>
  <c r="U13" i="23"/>
  <c r="U14" i="23"/>
  <c r="U15" i="23"/>
  <c r="U16" i="23"/>
  <c r="U17" i="23"/>
  <c r="U18" i="23"/>
  <c r="U19" i="23"/>
  <c r="U20" i="23"/>
  <c r="U26" i="23"/>
  <c r="U88" i="23"/>
  <c r="U89" i="23"/>
  <c r="U90" i="23"/>
  <c r="U91" i="23"/>
  <c r="U92" i="23"/>
  <c r="U93" i="23"/>
  <c r="U94" i="23"/>
  <c r="U95" i="23"/>
  <c r="U96" i="23"/>
  <c r="U97" i="23"/>
  <c r="U98" i="23"/>
  <c r="U99" i="23"/>
  <c r="U100" i="23"/>
  <c r="U101" i="23"/>
  <c r="U102" i="23"/>
  <c r="U103" i="23"/>
  <c r="U110" i="23"/>
  <c r="U114" i="23"/>
  <c r="V3" i="23"/>
  <c r="V4" i="23"/>
  <c r="V5" i="23"/>
  <c r="V6" i="23"/>
  <c r="V7" i="23"/>
  <c r="V8" i="23"/>
  <c r="V9" i="23"/>
  <c r="V10" i="23"/>
  <c r="V11" i="23"/>
  <c r="V12" i="23"/>
  <c r="V13" i="23"/>
  <c r="V14" i="23"/>
  <c r="V15" i="23"/>
  <c r="V16" i="23"/>
  <c r="V17" i="23"/>
  <c r="V18" i="23"/>
  <c r="V19" i="23"/>
  <c r="V20" i="23"/>
  <c r="V26" i="23"/>
  <c r="V88" i="23"/>
  <c r="V89" i="23"/>
  <c r="V90" i="23"/>
  <c r="V91" i="23"/>
  <c r="V92" i="23"/>
  <c r="V93" i="23"/>
  <c r="V94" i="23"/>
  <c r="V95" i="23"/>
  <c r="V96" i="23"/>
  <c r="V97" i="23"/>
  <c r="V98" i="23"/>
  <c r="V99" i="23"/>
  <c r="V100" i="23"/>
  <c r="V101" i="23"/>
  <c r="V102" i="23"/>
  <c r="V103" i="23"/>
  <c r="V110" i="23"/>
  <c r="V114" i="23"/>
  <c r="W3" i="23"/>
  <c r="W4" i="23"/>
  <c r="W5" i="23"/>
  <c r="W6" i="23"/>
  <c r="W7" i="23"/>
  <c r="W8" i="23"/>
  <c r="W9" i="23"/>
  <c r="W10" i="23"/>
  <c r="W11" i="23"/>
  <c r="W12" i="23"/>
  <c r="W13" i="23"/>
  <c r="W14" i="23"/>
  <c r="W15" i="23"/>
  <c r="W16" i="23"/>
  <c r="W17" i="23"/>
  <c r="W18" i="23"/>
  <c r="W19" i="23"/>
  <c r="W20" i="23"/>
  <c r="W26" i="23"/>
  <c r="W88" i="23"/>
  <c r="W89" i="23"/>
  <c r="W90" i="23"/>
  <c r="W91" i="23"/>
  <c r="W92" i="23"/>
  <c r="W93" i="23"/>
  <c r="W94" i="23"/>
  <c r="W95" i="23"/>
  <c r="W96" i="23"/>
  <c r="W97" i="23"/>
  <c r="W98" i="23"/>
  <c r="W99" i="23"/>
  <c r="W100" i="23"/>
  <c r="W101" i="23"/>
  <c r="W102" i="23"/>
  <c r="W103" i="23"/>
  <c r="W110" i="23"/>
  <c r="W114" i="23"/>
  <c r="X3" i="23"/>
  <c r="X4" i="23"/>
  <c r="X5" i="23"/>
  <c r="X6" i="23"/>
  <c r="X7" i="23"/>
  <c r="X8" i="23"/>
  <c r="X9" i="23"/>
  <c r="X10" i="23"/>
  <c r="X11" i="23"/>
  <c r="X12" i="23"/>
  <c r="X13" i="23"/>
  <c r="X14" i="23"/>
  <c r="X15" i="23"/>
  <c r="X16" i="23"/>
  <c r="X17" i="23"/>
  <c r="X18" i="23"/>
  <c r="X19" i="23"/>
  <c r="X20" i="23"/>
  <c r="X26" i="23"/>
  <c r="X88" i="23"/>
  <c r="X89" i="23"/>
  <c r="X90" i="23"/>
  <c r="X91" i="23"/>
  <c r="X92" i="23"/>
  <c r="X93" i="23"/>
  <c r="X94" i="23"/>
  <c r="X95" i="23"/>
  <c r="X96" i="23"/>
  <c r="X97" i="23"/>
  <c r="X98" i="23"/>
  <c r="X99" i="23"/>
  <c r="X100" i="23"/>
  <c r="X101" i="23"/>
  <c r="X102" i="23"/>
  <c r="X103" i="23"/>
  <c r="X110" i="23"/>
  <c r="X114" i="23"/>
  <c r="Y3" i="23"/>
  <c r="Y4" i="23"/>
  <c r="Y5" i="23"/>
  <c r="Y6" i="23"/>
  <c r="Y7" i="23"/>
  <c r="Y8" i="23"/>
  <c r="Y9" i="23"/>
  <c r="Y10" i="23"/>
  <c r="Y11" i="23"/>
  <c r="Y12" i="23"/>
  <c r="Y13" i="23"/>
  <c r="Y14" i="23"/>
  <c r="Y15" i="23"/>
  <c r="Y16" i="23"/>
  <c r="Y17" i="23"/>
  <c r="Y18" i="23"/>
  <c r="Y19" i="23"/>
  <c r="Y20" i="23"/>
  <c r="Y26" i="23"/>
  <c r="Y88" i="23"/>
  <c r="Y89" i="23"/>
  <c r="Y90" i="23"/>
  <c r="Y91" i="23"/>
  <c r="Y92" i="23"/>
  <c r="Y93" i="23"/>
  <c r="Y94" i="23"/>
  <c r="Y95" i="23"/>
  <c r="Y96" i="23"/>
  <c r="Y97" i="23"/>
  <c r="Y98" i="23"/>
  <c r="Y99" i="23"/>
  <c r="Y100" i="23"/>
  <c r="Y101" i="23"/>
  <c r="Y102" i="23"/>
  <c r="Y103" i="23"/>
  <c r="Y110" i="23"/>
  <c r="Y114" i="23"/>
  <c r="Z3" i="23"/>
  <c r="Z4" i="23"/>
  <c r="Z5" i="23"/>
  <c r="Z6" i="23"/>
  <c r="Z7" i="23"/>
  <c r="Z8" i="23"/>
  <c r="Z9" i="23"/>
  <c r="Z10" i="23"/>
  <c r="Z11" i="23"/>
  <c r="Z12" i="23"/>
  <c r="Z13" i="23"/>
  <c r="Z14" i="23"/>
  <c r="Z15" i="23"/>
  <c r="Z16" i="23"/>
  <c r="Z17" i="23"/>
  <c r="Z18" i="23"/>
  <c r="Z19" i="23"/>
  <c r="Z20" i="23"/>
  <c r="Z26" i="23"/>
  <c r="Z88" i="23"/>
  <c r="Z89" i="23"/>
  <c r="Z90" i="23"/>
  <c r="Z91" i="23"/>
  <c r="Z92" i="23"/>
  <c r="Z93" i="23"/>
  <c r="Z94" i="23"/>
  <c r="Z95" i="23"/>
  <c r="Z96" i="23"/>
  <c r="Z97" i="23"/>
  <c r="Z98" i="23"/>
  <c r="Z99" i="23"/>
  <c r="Z100" i="23"/>
  <c r="Z101" i="23"/>
  <c r="Z102" i="23"/>
  <c r="Z103" i="23"/>
  <c r="Z110" i="23"/>
  <c r="Z114" i="23"/>
  <c r="AA3" i="23"/>
  <c r="AA4" i="23"/>
  <c r="AA5" i="23"/>
  <c r="AA6" i="23"/>
  <c r="AA7" i="23"/>
  <c r="AA8" i="23"/>
  <c r="AA9" i="23"/>
  <c r="AA10" i="23"/>
  <c r="AA11" i="23"/>
  <c r="AA12" i="23"/>
  <c r="AA13" i="23"/>
  <c r="AA14" i="23"/>
  <c r="AA15" i="23"/>
  <c r="AA16" i="23"/>
  <c r="AA17" i="23"/>
  <c r="AA18" i="23"/>
  <c r="AA19" i="23"/>
  <c r="AA20" i="23"/>
  <c r="AA26" i="23"/>
  <c r="AA55" i="23"/>
  <c r="AA67" i="23"/>
  <c r="AA88" i="23"/>
  <c r="AA89" i="23"/>
  <c r="AA90" i="23"/>
  <c r="AA91" i="23"/>
  <c r="AA92" i="23"/>
  <c r="AA93" i="23"/>
  <c r="AA94" i="23"/>
  <c r="AA95" i="23"/>
  <c r="AA96" i="23"/>
  <c r="AA97" i="23"/>
  <c r="AA98" i="23"/>
  <c r="AA99" i="23"/>
  <c r="AA100" i="23"/>
  <c r="AA101" i="23"/>
  <c r="AA102" i="23"/>
  <c r="AA103" i="23"/>
  <c r="AA110" i="23"/>
  <c r="AA114" i="23"/>
  <c r="AB3" i="23"/>
  <c r="AB4" i="23"/>
  <c r="AB5" i="23"/>
  <c r="AB6" i="23"/>
  <c r="AB7" i="23"/>
  <c r="AB8" i="23"/>
  <c r="AB9" i="23"/>
  <c r="AB10" i="23"/>
  <c r="AB11" i="23"/>
  <c r="AB12" i="23"/>
  <c r="AB13" i="23"/>
  <c r="AB14" i="23"/>
  <c r="AB15" i="23"/>
  <c r="AB16" i="23"/>
  <c r="AB17" i="23"/>
  <c r="AB18" i="23"/>
  <c r="AB19" i="23"/>
  <c r="AB20" i="23"/>
  <c r="AB26" i="23"/>
  <c r="AB59" i="23"/>
  <c r="AB67" i="23"/>
  <c r="AB88" i="23"/>
  <c r="AB89" i="23"/>
  <c r="AB90" i="23"/>
  <c r="AB91" i="23"/>
  <c r="AB92" i="23"/>
  <c r="AB93" i="23"/>
  <c r="AB94" i="23"/>
  <c r="AB95" i="23"/>
  <c r="AB96" i="23"/>
  <c r="AB97" i="23"/>
  <c r="AB98" i="23"/>
  <c r="AB99" i="23"/>
  <c r="AB100" i="23"/>
  <c r="AB101" i="23"/>
  <c r="AB102" i="23"/>
  <c r="AB103" i="23"/>
  <c r="AB110" i="23"/>
  <c r="AB114" i="23"/>
  <c r="AC3" i="23"/>
  <c r="AC4" i="23"/>
  <c r="AC5" i="23"/>
  <c r="AC6" i="23"/>
  <c r="AC7" i="23"/>
  <c r="AC8" i="23"/>
  <c r="AC9" i="23"/>
  <c r="AC10" i="23"/>
  <c r="AC11" i="23"/>
  <c r="AC12" i="23"/>
  <c r="AC13" i="23"/>
  <c r="AC14" i="23"/>
  <c r="AC15" i="23"/>
  <c r="AC16" i="23"/>
  <c r="AC17" i="23"/>
  <c r="AC18" i="23"/>
  <c r="AC19" i="23"/>
  <c r="AC20" i="23"/>
  <c r="AC26" i="23"/>
  <c r="AC88" i="23"/>
  <c r="AC89" i="23"/>
  <c r="AC90" i="23"/>
  <c r="AC91" i="23"/>
  <c r="AC92" i="23"/>
  <c r="AC93" i="23"/>
  <c r="AC94" i="23"/>
  <c r="AC95" i="23"/>
  <c r="AC96" i="23"/>
  <c r="AC97" i="23"/>
  <c r="AC98" i="23"/>
  <c r="AC99" i="23"/>
  <c r="AC100" i="23"/>
  <c r="AC101" i="23"/>
  <c r="AC102" i="23"/>
  <c r="AC103" i="23"/>
  <c r="AC110" i="23"/>
  <c r="AC114" i="23"/>
  <c r="AD3" i="23"/>
  <c r="AD4" i="23"/>
  <c r="AD5" i="23"/>
  <c r="AD6" i="23"/>
  <c r="AD7" i="23"/>
  <c r="AD8" i="23"/>
  <c r="AD9" i="23"/>
  <c r="AD10" i="23"/>
  <c r="AD11" i="23"/>
  <c r="AD12" i="23"/>
  <c r="AD13" i="23"/>
  <c r="AD14" i="23"/>
  <c r="AD15" i="23"/>
  <c r="AD16" i="23"/>
  <c r="AD17" i="23"/>
  <c r="AD18" i="23"/>
  <c r="AD19" i="23"/>
  <c r="AD20" i="23"/>
  <c r="AD26" i="23"/>
  <c r="AD88" i="23"/>
  <c r="AD89" i="23"/>
  <c r="AD90" i="23"/>
  <c r="AD91" i="23"/>
  <c r="AD92" i="23"/>
  <c r="AD93" i="23"/>
  <c r="AD94" i="23"/>
  <c r="AD95" i="23"/>
  <c r="AD96" i="23"/>
  <c r="AD97" i="23"/>
  <c r="AD98" i="23"/>
  <c r="AD99" i="23"/>
  <c r="AD100" i="23"/>
  <c r="AD101" i="23"/>
  <c r="AD102" i="23"/>
  <c r="AD103" i="23"/>
  <c r="AD110" i="23"/>
  <c r="AD114" i="23"/>
  <c r="AE3" i="23"/>
  <c r="AE4" i="23"/>
  <c r="AE5" i="23"/>
  <c r="AE6" i="23"/>
  <c r="AE7" i="23"/>
  <c r="AE8" i="23"/>
  <c r="AE9" i="23"/>
  <c r="AE10" i="23"/>
  <c r="AE11" i="23"/>
  <c r="AE12" i="23"/>
  <c r="AE13" i="23"/>
  <c r="AE14" i="23"/>
  <c r="AE15" i="23"/>
  <c r="AE16" i="23"/>
  <c r="AE17" i="23"/>
  <c r="AE18" i="23"/>
  <c r="AE19" i="23"/>
  <c r="AE20" i="23"/>
  <c r="AE26" i="23"/>
  <c r="AE88" i="23"/>
  <c r="AE89" i="23"/>
  <c r="AE90" i="23"/>
  <c r="AE91" i="23"/>
  <c r="AE92" i="23"/>
  <c r="AE93" i="23"/>
  <c r="AE94" i="23"/>
  <c r="AE95" i="23"/>
  <c r="AE96" i="23"/>
  <c r="AE97" i="23"/>
  <c r="AE98" i="23"/>
  <c r="AE99" i="23"/>
  <c r="AE100" i="23"/>
  <c r="AE101" i="23"/>
  <c r="AE102" i="23"/>
  <c r="AE103" i="23"/>
  <c r="AE110" i="23"/>
  <c r="AE114" i="23"/>
  <c r="AF3" i="23"/>
  <c r="AF4" i="23"/>
  <c r="AF5" i="23"/>
  <c r="AF6" i="23"/>
  <c r="AF7" i="23"/>
  <c r="AF8" i="23"/>
  <c r="AF9" i="23"/>
  <c r="AF10" i="23"/>
  <c r="AF11" i="23"/>
  <c r="AF12" i="23"/>
  <c r="AF13" i="23"/>
  <c r="AF14" i="23"/>
  <c r="AF15" i="23"/>
  <c r="AF16" i="23"/>
  <c r="AF17" i="23"/>
  <c r="AF18" i="23"/>
  <c r="AF19" i="23"/>
  <c r="AF20" i="23"/>
  <c r="AF26" i="23"/>
  <c r="AF30" i="23"/>
  <c r="AF31" i="23"/>
  <c r="AF34" i="23"/>
  <c r="AF36" i="23"/>
  <c r="AF41" i="23"/>
  <c r="AF32" i="23"/>
  <c r="AF33" i="23"/>
  <c r="AF35" i="23"/>
  <c r="AF37" i="23"/>
  <c r="AF38" i="23"/>
  <c r="AF39" i="23"/>
  <c r="AF40" i="23"/>
  <c r="AF46" i="23"/>
  <c r="AF49" i="23"/>
  <c r="AF53" i="23"/>
  <c r="AF56" i="23"/>
  <c r="AF59" i="23"/>
  <c r="AF58" i="23"/>
  <c r="AF60" i="23"/>
  <c r="AF50" i="23"/>
  <c r="AF51" i="23"/>
  <c r="AF52" i="23"/>
  <c r="AF54" i="23"/>
  <c r="AF55" i="23"/>
  <c r="AF57" i="23"/>
  <c r="AF61" i="23"/>
  <c r="AF67" i="23"/>
  <c r="AF74" i="23"/>
  <c r="AF85" i="23"/>
  <c r="AF94" i="23"/>
  <c r="AF100" i="23"/>
  <c r="AF88" i="23"/>
  <c r="AF89" i="23"/>
  <c r="AF90" i="23"/>
  <c r="AF91" i="23"/>
  <c r="AF92" i="23"/>
  <c r="AF93" i="23"/>
  <c r="AF95" i="23"/>
  <c r="AF96" i="23"/>
  <c r="AF97" i="23"/>
  <c r="AF98" i="23"/>
  <c r="AF99" i="23"/>
  <c r="AF101" i="23"/>
  <c r="AF102" i="23"/>
  <c r="AF103" i="23"/>
  <c r="AF110" i="23"/>
  <c r="AF114" i="23"/>
  <c r="AG52" i="23"/>
  <c r="AG61" i="23"/>
  <c r="AG67" i="23"/>
  <c r="AG3" i="23"/>
  <c r="AG4" i="23"/>
  <c r="AG5" i="23"/>
  <c r="AG6" i="23"/>
  <c r="AG7" i="23"/>
  <c r="AG8" i="23"/>
  <c r="AG9" i="23"/>
  <c r="AG10" i="23"/>
  <c r="AG11" i="23"/>
  <c r="AG12" i="23"/>
  <c r="AG13" i="23"/>
  <c r="AG14" i="23"/>
  <c r="AG15" i="23"/>
  <c r="AG16" i="23"/>
  <c r="AG17" i="23"/>
  <c r="AG18" i="23"/>
  <c r="AG19" i="23"/>
  <c r="AG20" i="23"/>
  <c r="AG26" i="23"/>
  <c r="AG88" i="23"/>
  <c r="AG89" i="23"/>
  <c r="AG90" i="23"/>
  <c r="AG91" i="23"/>
  <c r="AG92" i="23"/>
  <c r="AG93" i="23"/>
  <c r="AG94" i="23"/>
  <c r="AG95" i="23"/>
  <c r="AG96" i="23"/>
  <c r="AG97" i="23"/>
  <c r="AG98" i="23"/>
  <c r="AG99" i="23"/>
  <c r="AG100" i="23"/>
  <c r="AG101" i="23"/>
  <c r="AG102" i="23"/>
  <c r="AG103" i="23"/>
  <c r="AG110" i="23"/>
  <c r="AG114" i="23"/>
  <c r="AH3" i="23"/>
  <c r="AH4" i="23"/>
  <c r="AH5" i="23"/>
  <c r="AH6" i="23"/>
  <c r="AH7" i="23"/>
  <c r="AH8" i="23"/>
  <c r="AH9" i="23"/>
  <c r="AH10" i="23"/>
  <c r="AH11" i="23"/>
  <c r="AH12" i="23"/>
  <c r="AH13" i="23"/>
  <c r="AH14" i="23"/>
  <c r="AH15" i="23"/>
  <c r="AH16" i="23"/>
  <c r="AH17" i="23"/>
  <c r="AH18" i="23"/>
  <c r="AH19" i="23"/>
  <c r="AH20" i="23"/>
  <c r="AH26" i="23"/>
  <c r="AH88" i="23"/>
  <c r="AH89" i="23"/>
  <c r="AH90" i="23"/>
  <c r="AH91" i="23"/>
  <c r="AH92" i="23"/>
  <c r="AH93" i="23"/>
  <c r="AH94" i="23"/>
  <c r="AH95" i="23"/>
  <c r="AH96" i="23"/>
  <c r="AH97" i="23"/>
  <c r="AH98" i="23"/>
  <c r="AH99" i="23"/>
  <c r="AH100" i="23"/>
  <c r="AH101" i="23"/>
  <c r="AH102" i="23"/>
  <c r="AH103" i="23"/>
  <c r="AH110" i="23"/>
  <c r="AH114" i="23"/>
  <c r="AI3" i="23"/>
  <c r="AI4" i="23"/>
  <c r="AI5" i="23"/>
  <c r="AI6" i="23"/>
  <c r="AI7" i="23"/>
  <c r="AI8" i="23"/>
  <c r="AI9" i="23"/>
  <c r="AI10" i="23"/>
  <c r="AI11" i="23"/>
  <c r="AI12" i="23"/>
  <c r="AI13" i="23"/>
  <c r="AI14" i="23"/>
  <c r="AI15" i="23"/>
  <c r="AI16" i="23"/>
  <c r="AI17" i="23"/>
  <c r="AI18" i="23"/>
  <c r="AI19" i="23"/>
  <c r="AI20" i="23"/>
  <c r="AI26" i="23"/>
  <c r="AI51" i="23"/>
  <c r="AI67" i="23"/>
  <c r="AI88" i="23"/>
  <c r="AI89" i="23"/>
  <c r="AI90" i="23"/>
  <c r="AI91" i="23"/>
  <c r="AI92" i="23"/>
  <c r="AI93" i="23"/>
  <c r="AI94" i="23"/>
  <c r="AI95" i="23"/>
  <c r="AI96" i="23"/>
  <c r="AI97" i="23"/>
  <c r="AI98" i="23"/>
  <c r="AI99" i="23"/>
  <c r="AI100" i="23"/>
  <c r="AI101" i="23"/>
  <c r="AI102" i="23"/>
  <c r="AI103" i="23"/>
  <c r="AI110" i="23"/>
  <c r="AI114" i="23"/>
  <c r="AJ3" i="23"/>
  <c r="AJ4" i="23"/>
  <c r="AJ5" i="23"/>
  <c r="AJ6" i="23"/>
  <c r="AJ7" i="23"/>
  <c r="AJ8" i="23"/>
  <c r="AJ9" i="23"/>
  <c r="AJ10" i="23"/>
  <c r="AJ11" i="23"/>
  <c r="AJ12" i="23"/>
  <c r="AJ13" i="23"/>
  <c r="AJ14" i="23"/>
  <c r="AJ15" i="23"/>
  <c r="AJ16" i="23"/>
  <c r="AJ17" i="23"/>
  <c r="AJ18" i="23"/>
  <c r="AJ19" i="23"/>
  <c r="AJ20" i="23"/>
  <c r="AJ26" i="23"/>
  <c r="AJ88" i="23"/>
  <c r="AJ89" i="23"/>
  <c r="AJ90" i="23"/>
  <c r="AJ91" i="23"/>
  <c r="AJ92" i="23"/>
  <c r="AJ93" i="23"/>
  <c r="AJ94" i="23"/>
  <c r="AJ95" i="23"/>
  <c r="AJ96" i="23"/>
  <c r="AJ97" i="23"/>
  <c r="AJ98" i="23"/>
  <c r="AJ99" i="23"/>
  <c r="AJ100" i="23"/>
  <c r="AJ101" i="23"/>
  <c r="AJ102" i="23"/>
  <c r="AJ103" i="23"/>
  <c r="AJ110" i="23"/>
  <c r="AJ114" i="23"/>
  <c r="AK3" i="23"/>
  <c r="AK4" i="23"/>
  <c r="AK5" i="23"/>
  <c r="AK6" i="23"/>
  <c r="AK7" i="23"/>
  <c r="AK8" i="23"/>
  <c r="AK9" i="23"/>
  <c r="AK10" i="23"/>
  <c r="AK11" i="23"/>
  <c r="AK12" i="23"/>
  <c r="AK13" i="23"/>
  <c r="AK14" i="23"/>
  <c r="AK15" i="23"/>
  <c r="AK16" i="23"/>
  <c r="AK17" i="23"/>
  <c r="AK18" i="23"/>
  <c r="AK19" i="23"/>
  <c r="AK20" i="23"/>
  <c r="AK26" i="23"/>
  <c r="AK88" i="23"/>
  <c r="AK89" i="23"/>
  <c r="AK90" i="23"/>
  <c r="AK91" i="23"/>
  <c r="AK92" i="23"/>
  <c r="AK93" i="23"/>
  <c r="AK94" i="23"/>
  <c r="AK95" i="23"/>
  <c r="AK96" i="23"/>
  <c r="AK97" i="23"/>
  <c r="AK98" i="23"/>
  <c r="AK99" i="23"/>
  <c r="AK100" i="23"/>
  <c r="AK101" i="23"/>
  <c r="AK102" i="23"/>
  <c r="AK103" i="23"/>
  <c r="AK110" i="23"/>
  <c r="AK114" i="23"/>
  <c r="AL3" i="23"/>
  <c r="AL4" i="23"/>
  <c r="AL5" i="23"/>
  <c r="AL6" i="23"/>
  <c r="AL7" i="23"/>
  <c r="AL8" i="23"/>
  <c r="AL9" i="23"/>
  <c r="AL10" i="23"/>
  <c r="AL11" i="23"/>
  <c r="AL12" i="23"/>
  <c r="AL13" i="23"/>
  <c r="AL14" i="23"/>
  <c r="AL15" i="23"/>
  <c r="AL16" i="23"/>
  <c r="AL17" i="23"/>
  <c r="AL18" i="23"/>
  <c r="AL19" i="23"/>
  <c r="AL20" i="23"/>
  <c r="AL26" i="23"/>
  <c r="AL29" i="23"/>
  <c r="AL30" i="23"/>
  <c r="AL31" i="23"/>
  <c r="AL34" i="23"/>
  <c r="AL35" i="23"/>
  <c r="AL37" i="23"/>
  <c r="AL38" i="23"/>
  <c r="AL39" i="23"/>
  <c r="AL40" i="23"/>
  <c r="AL32" i="23"/>
  <c r="AL33" i="23"/>
  <c r="AL36" i="23"/>
  <c r="AL41" i="23"/>
  <c r="AL46" i="23"/>
  <c r="AL70" i="23"/>
  <c r="AL73" i="23"/>
  <c r="AL77" i="23"/>
  <c r="AL85" i="23"/>
  <c r="AL90" i="23"/>
  <c r="AL94" i="23"/>
  <c r="AL97" i="23"/>
  <c r="AL95" i="23"/>
  <c r="AL93" i="23"/>
  <c r="AL89" i="23"/>
  <c r="AL99" i="23"/>
  <c r="AL98" i="23"/>
  <c r="AL101" i="23"/>
  <c r="AL102" i="23"/>
  <c r="AL91" i="23"/>
  <c r="AL92" i="23"/>
  <c r="AL96" i="23"/>
  <c r="AL100" i="23"/>
  <c r="AL88" i="23"/>
  <c r="AL103" i="23"/>
  <c r="AL110" i="23"/>
  <c r="AL114" i="23"/>
  <c r="E3" i="23"/>
  <c r="E4" i="23"/>
  <c r="E5" i="23"/>
  <c r="E6" i="23"/>
  <c r="E7" i="23"/>
  <c r="E8" i="23"/>
  <c r="E9" i="23"/>
  <c r="E10" i="23"/>
  <c r="E11" i="23"/>
  <c r="E12" i="23"/>
  <c r="E13" i="23"/>
  <c r="E14" i="23"/>
  <c r="E15" i="23"/>
  <c r="E16" i="23"/>
  <c r="E17" i="23"/>
  <c r="E18" i="23"/>
  <c r="E19" i="23"/>
  <c r="E20" i="23"/>
  <c r="E26" i="23"/>
  <c r="E88" i="23"/>
  <c r="E89" i="23"/>
  <c r="E90" i="23"/>
  <c r="E91" i="23"/>
  <c r="E92" i="23"/>
  <c r="E93" i="23"/>
  <c r="E94" i="23"/>
  <c r="E95" i="23"/>
  <c r="E96" i="23"/>
  <c r="E97" i="23"/>
  <c r="E98" i="23"/>
  <c r="E99" i="23"/>
  <c r="E100" i="23"/>
  <c r="E101" i="23"/>
  <c r="E102" i="23"/>
  <c r="E103" i="23"/>
  <c r="E110" i="23"/>
  <c r="E114" i="23"/>
  <c r="F113" i="23"/>
  <c r="G113" i="23"/>
  <c r="H113" i="23"/>
  <c r="I113" i="23"/>
  <c r="J113" i="23"/>
  <c r="K113" i="23"/>
  <c r="L113" i="23"/>
  <c r="M113" i="23"/>
  <c r="N113" i="23"/>
  <c r="O113" i="23"/>
  <c r="P113" i="23"/>
  <c r="Q113" i="23"/>
  <c r="R113" i="23"/>
  <c r="S113" i="23"/>
  <c r="T113" i="23"/>
  <c r="U113" i="23"/>
  <c r="V113" i="23"/>
  <c r="W113" i="23"/>
  <c r="X113" i="23"/>
  <c r="Y113" i="23"/>
  <c r="Z113" i="23"/>
  <c r="AA113" i="23"/>
  <c r="AB113" i="23"/>
  <c r="AC113" i="23"/>
  <c r="AD113" i="23"/>
  <c r="AE113" i="23"/>
  <c r="AF113" i="23"/>
  <c r="AG113" i="23"/>
  <c r="AH113" i="23"/>
  <c r="AI113" i="23"/>
  <c r="AJ113" i="23"/>
  <c r="AK113" i="23"/>
  <c r="AL113" i="23"/>
  <c r="E113" i="23"/>
  <c r="F80" i="23"/>
  <c r="G80" i="23"/>
  <c r="H80" i="23"/>
  <c r="I80" i="23"/>
  <c r="J80" i="23"/>
  <c r="K80" i="23"/>
  <c r="L80" i="23"/>
  <c r="M80" i="23"/>
  <c r="N80" i="23"/>
  <c r="O80" i="23"/>
  <c r="P80" i="23"/>
  <c r="Q80" i="23"/>
  <c r="R80" i="23"/>
  <c r="S80" i="23"/>
  <c r="T80" i="23"/>
  <c r="U80" i="23"/>
  <c r="V80" i="23"/>
  <c r="W80" i="23"/>
  <c r="X80" i="23"/>
  <c r="Y80" i="23"/>
  <c r="Z80" i="23"/>
  <c r="AA80" i="23"/>
  <c r="AB80" i="23"/>
  <c r="AC80" i="23"/>
  <c r="AD80" i="23"/>
  <c r="AE80" i="23"/>
  <c r="AF80" i="23"/>
  <c r="AG80" i="23"/>
  <c r="AH80" i="23"/>
  <c r="AI80" i="23"/>
  <c r="AJ80" i="23"/>
  <c r="AK80" i="23"/>
  <c r="AL80" i="23"/>
  <c r="F79" i="23"/>
  <c r="G79" i="23"/>
  <c r="H79" i="23"/>
  <c r="I79" i="23"/>
  <c r="J79" i="23"/>
  <c r="K79" i="23"/>
  <c r="L79" i="23"/>
  <c r="M79" i="23"/>
  <c r="N79" i="23"/>
  <c r="O79" i="23"/>
  <c r="P79" i="23"/>
  <c r="Q79" i="23"/>
  <c r="R79" i="23"/>
  <c r="S79" i="23"/>
  <c r="U79" i="23"/>
  <c r="V79" i="23"/>
  <c r="W79" i="23"/>
  <c r="X79" i="23"/>
  <c r="Y79" i="23"/>
  <c r="Z79" i="23"/>
  <c r="AA79" i="23"/>
  <c r="AB79" i="23"/>
  <c r="AC79" i="23"/>
  <c r="AD79" i="23"/>
  <c r="AE79" i="23"/>
  <c r="AF79" i="23"/>
  <c r="AG79" i="23"/>
  <c r="AH79" i="23"/>
  <c r="AI79" i="23"/>
  <c r="AJ79" i="23"/>
  <c r="AK79" i="23"/>
  <c r="AL79" i="23"/>
  <c r="F78" i="23"/>
  <c r="G78" i="23"/>
  <c r="H78" i="23"/>
  <c r="I78" i="23"/>
  <c r="J78" i="23"/>
  <c r="K78" i="23"/>
  <c r="L78" i="23"/>
  <c r="M78" i="23"/>
  <c r="N78" i="23"/>
  <c r="O78" i="23"/>
  <c r="P78" i="23"/>
  <c r="Q78" i="23"/>
  <c r="R78" i="23"/>
  <c r="S78" i="23"/>
  <c r="T78" i="23"/>
  <c r="U78" i="23"/>
  <c r="V78" i="23"/>
  <c r="W78" i="23"/>
  <c r="X78" i="23"/>
  <c r="Y78" i="23"/>
  <c r="Z78" i="23"/>
  <c r="AA78" i="23"/>
  <c r="AB78" i="23"/>
  <c r="AC78" i="23"/>
  <c r="AD78" i="23"/>
  <c r="AE78" i="23"/>
  <c r="AF78" i="23"/>
  <c r="AG78" i="23"/>
  <c r="AH78" i="23"/>
  <c r="AI78" i="23"/>
  <c r="AJ78" i="23"/>
  <c r="AK78" i="23"/>
  <c r="AL78" i="23"/>
  <c r="F77" i="23"/>
  <c r="G77" i="23"/>
  <c r="H77" i="23"/>
  <c r="I77" i="23"/>
  <c r="J77" i="23"/>
  <c r="K77" i="23"/>
  <c r="L77" i="23"/>
  <c r="M77" i="23"/>
  <c r="N77" i="23"/>
  <c r="O77" i="23"/>
  <c r="P77" i="23"/>
  <c r="Q77" i="23"/>
  <c r="R77" i="23"/>
  <c r="S77" i="23"/>
  <c r="T77" i="23"/>
  <c r="U77" i="23"/>
  <c r="V77" i="23"/>
  <c r="W77" i="23"/>
  <c r="X77" i="23"/>
  <c r="Y77" i="23"/>
  <c r="Z77" i="23"/>
  <c r="AA77" i="23"/>
  <c r="AB77" i="23"/>
  <c r="AC77" i="23"/>
  <c r="AD77" i="23"/>
  <c r="AE77" i="23"/>
  <c r="AF77" i="23"/>
  <c r="AG77" i="23"/>
  <c r="AH77" i="23"/>
  <c r="AI77" i="23"/>
  <c r="AJ77" i="23"/>
  <c r="AK77" i="23"/>
  <c r="E78" i="23"/>
  <c r="E79" i="23"/>
  <c r="E80" i="23"/>
  <c r="E77" i="23"/>
  <c r="F76" i="23"/>
  <c r="G76" i="23"/>
  <c r="H76" i="23"/>
  <c r="I76" i="23"/>
  <c r="J76" i="23"/>
  <c r="K76" i="23"/>
  <c r="L76" i="23"/>
  <c r="M76" i="23"/>
  <c r="N76" i="23"/>
  <c r="O76" i="23"/>
  <c r="P76" i="23"/>
  <c r="Q76" i="23"/>
  <c r="R76" i="23"/>
  <c r="S76" i="23"/>
  <c r="T76" i="23"/>
  <c r="U76" i="23"/>
  <c r="V76" i="23"/>
  <c r="W76" i="23"/>
  <c r="X76" i="23"/>
  <c r="Y76" i="23"/>
  <c r="Z76" i="23"/>
  <c r="AA76" i="23"/>
  <c r="AB76" i="23"/>
  <c r="AC76" i="23"/>
  <c r="AD76" i="23"/>
  <c r="AE76" i="23"/>
  <c r="AF76" i="23"/>
  <c r="AG76" i="23"/>
  <c r="AH76" i="23"/>
  <c r="AI76" i="23"/>
  <c r="AJ76" i="23"/>
  <c r="AK76" i="23"/>
  <c r="AL76" i="23"/>
  <c r="F75" i="23"/>
  <c r="G75" i="23"/>
  <c r="H75" i="23"/>
  <c r="I75" i="23"/>
  <c r="J75" i="23"/>
  <c r="K75" i="23"/>
  <c r="L75" i="23"/>
  <c r="M75" i="23"/>
  <c r="N75" i="23"/>
  <c r="O75" i="23"/>
  <c r="P75" i="23"/>
  <c r="Q75" i="23"/>
  <c r="R75" i="23"/>
  <c r="S75" i="23"/>
  <c r="T75" i="23"/>
  <c r="U75" i="23"/>
  <c r="V75" i="23"/>
  <c r="W75" i="23"/>
  <c r="X75" i="23"/>
  <c r="Y75" i="23"/>
  <c r="Z75" i="23"/>
  <c r="AA75" i="23"/>
  <c r="AB75" i="23"/>
  <c r="AC75" i="23"/>
  <c r="AD75" i="23"/>
  <c r="AE75" i="23"/>
  <c r="AF75" i="23"/>
  <c r="AG75" i="23"/>
  <c r="AH75" i="23"/>
  <c r="AI75" i="23"/>
  <c r="AJ75" i="23"/>
  <c r="AK75" i="23"/>
  <c r="AL75" i="23"/>
  <c r="F74" i="23"/>
  <c r="G74" i="23"/>
  <c r="H74" i="23"/>
  <c r="I74" i="23"/>
  <c r="J74" i="23"/>
  <c r="K74" i="23"/>
  <c r="L74" i="23"/>
  <c r="M74" i="23"/>
  <c r="N74" i="23"/>
  <c r="O74" i="23"/>
  <c r="P74" i="23"/>
  <c r="Q74" i="23"/>
  <c r="R74" i="23"/>
  <c r="S74" i="23"/>
  <c r="T74" i="23"/>
  <c r="U74" i="23"/>
  <c r="V74" i="23"/>
  <c r="W74" i="23"/>
  <c r="X74" i="23"/>
  <c r="Y74" i="23"/>
  <c r="Z74" i="23"/>
  <c r="AA74" i="23"/>
  <c r="AB74" i="23"/>
  <c r="AC74" i="23"/>
  <c r="AD74" i="23"/>
  <c r="AE74" i="23"/>
  <c r="AG74" i="23"/>
  <c r="AH74" i="23"/>
  <c r="AI74" i="23"/>
  <c r="AJ74" i="23"/>
  <c r="AK74" i="23"/>
  <c r="AL74" i="23"/>
  <c r="F73" i="23"/>
  <c r="G73" i="23"/>
  <c r="H73" i="23"/>
  <c r="I73" i="23"/>
  <c r="J73" i="23"/>
  <c r="K73" i="23"/>
  <c r="L73" i="23"/>
  <c r="M73" i="23"/>
  <c r="N73" i="23"/>
  <c r="O73" i="23"/>
  <c r="P73" i="23"/>
  <c r="Q73" i="23"/>
  <c r="R73" i="23"/>
  <c r="S73" i="23"/>
  <c r="T73" i="23"/>
  <c r="U73" i="23"/>
  <c r="V73" i="23"/>
  <c r="W73" i="23"/>
  <c r="X73" i="23"/>
  <c r="Y73" i="23"/>
  <c r="Z73" i="23"/>
  <c r="AA73" i="23"/>
  <c r="AB73" i="23"/>
  <c r="AC73" i="23"/>
  <c r="AD73" i="23"/>
  <c r="AE73" i="23"/>
  <c r="AF73" i="23"/>
  <c r="AG73" i="23"/>
  <c r="AH73" i="23"/>
  <c r="AI73" i="23"/>
  <c r="AJ73" i="23"/>
  <c r="AK73" i="23"/>
  <c r="E74" i="23"/>
  <c r="E75" i="23"/>
  <c r="E76" i="23"/>
  <c r="E73" i="23"/>
  <c r="F72" i="23"/>
  <c r="G72" i="23"/>
  <c r="H72" i="23"/>
  <c r="I72" i="23"/>
  <c r="J72" i="23"/>
  <c r="K72" i="23"/>
  <c r="L72" i="23"/>
  <c r="M72" i="23"/>
  <c r="N72" i="23"/>
  <c r="O72" i="23"/>
  <c r="P72" i="23"/>
  <c r="Q72" i="23"/>
  <c r="R72" i="23"/>
  <c r="S72" i="23"/>
  <c r="U72" i="23"/>
  <c r="V72" i="23"/>
  <c r="W72" i="23"/>
  <c r="X72" i="23"/>
  <c r="Y72" i="23"/>
  <c r="Z72" i="23"/>
  <c r="AA72" i="23"/>
  <c r="AB72" i="23"/>
  <c r="AC72" i="23"/>
  <c r="AD72" i="23"/>
  <c r="AE72" i="23"/>
  <c r="AF72" i="23"/>
  <c r="AG72" i="23"/>
  <c r="AH72" i="23"/>
  <c r="AI72" i="23"/>
  <c r="AJ72" i="23"/>
  <c r="AK72" i="23"/>
  <c r="AL72" i="23"/>
  <c r="F71" i="23"/>
  <c r="G71" i="23"/>
  <c r="H71" i="23"/>
  <c r="I71" i="23"/>
  <c r="J71" i="23"/>
  <c r="K71" i="23"/>
  <c r="L71" i="23"/>
  <c r="M71" i="23"/>
  <c r="N71" i="23"/>
  <c r="O71" i="23"/>
  <c r="P71" i="23"/>
  <c r="Q71" i="23"/>
  <c r="R71" i="23"/>
  <c r="S71" i="23"/>
  <c r="T71" i="23"/>
  <c r="U71" i="23"/>
  <c r="V71" i="23"/>
  <c r="W71" i="23"/>
  <c r="X71" i="23"/>
  <c r="Y71" i="23"/>
  <c r="Z71" i="23"/>
  <c r="AA71" i="23"/>
  <c r="AB71" i="23"/>
  <c r="AC71" i="23"/>
  <c r="AD71" i="23"/>
  <c r="AE71" i="23"/>
  <c r="AF71" i="23"/>
  <c r="AG71" i="23"/>
  <c r="AH71" i="23"/>
  <c r="AI71" i="23"/>
  <c r="AJ71" i="23"/>
  <c r="AK71" i="23"/>
  <c r="AL71" i="23"/>
  <c r="F70" i="23"/>
  <c r="G70" i="23"/>
  <c r="H70" i="23"/>
  <c r="I70" i="23"/>
  <c r="J70" i="23"/>
  <c r="K70" i="23"/>
  <c r="L70" i="23"/>
  <c r="M70" i="23"/>
  <c r="N70" i="23"/>
  <c r="O70" i="23"/>
  <c r="P70" i="23"/>
  <c r="Q70" i="23"/>
  <c r="R70" i="23"/>
  <c r="S70" i="23"/>
  <c r="T70" i="23"/>
  <c r="U70" i="23"/>
  <c r="V70" i="23"/>
  <c r="W70" i="23"/>
  <c r="X70" i="23"/>
  <c r="Y70" i="23"/>
  <c r="Z70" i="23"/>
  <c r="AA70" i="23"/>
  <c r="AB70" i="23"/>
  <c r="AC70" i="23"/>
  <c r="AD70" i="23"/>
  <c r="AE70" i="23"/>
  <c r="AF70" i="23"/>
  <c r="AG70" i="23"/>
  <c r="AH70" i="23"/>
  <c r="AI70" i="23"/>
  <c r="AJ70" i="23"/>
  <c r="AK70" i="23"/>
  <c r="E71" i="23"/>
  <c r="E72" i="23"/>
  <c r="E70" i="23"/>
  <c r="F61" i="23"/>
  <c r="G61" i="23"/>
  <c r="H61" i="23"/>
  <c r="I61" i="23"/>
  <c r="J61" i="23"/>
  <c r="K61" i="23"/>
  <c r="L61" i="23"/>
  <c r="M61" i="23"/>
  <c r="N61" i="23"/>
  <c r="O61" i="23"/>
  <c r="P61" i="23"/>
  <c r="Q61" i="23"/>
  <c r="R61" i="23"/>
  <c r="S61" i="23"/>
  <c r="U61" i="23"/>
  <c r="V61" i="23"/>
  <c r="W61" i="23"/>
  <c r="X61" i="23"/>
  <c r="Y61" i="23"/>
  <c r="Z61" i="23"/>
  <c r="AA61" i="23"/>
  <c r="AB61" i="23"/>
  <c r="AC61" i="23"/>
  <c r="AD61" i="23"/>
  <c r="AE61" i="23"/>
  <c r="AH61" i="23"/>
  <c r="AI61" i="23"/>
  <c r="AJ61" i="23"/>
  <c r="AK61" i="23"/>
  <c r="AL61" i="23"/>
  <c r="F60" i="23"/>
  <c r="G60" i="23"/>
  <c r="I60" i="23"/>
  <c r="J60" i="23"/>
  <c r="K60" i="23"/>
  <c r="L60" i="23"/>
  <c r="M60" i="23"/>
  <c r="N60" i="23"/>
  <c r="O60" i="23"/>
  <c r="P60" i="23"/>
  <c r="Q60" i="23"/>
  <c r="R60" i="23"/>
  <c r="S60" i="23"/>
  <c r="U60" i="23"/>
  <c r="V60" i="23"/>
  <c r="W60" i="23"/>
  <c r="X60" i="23"/>
  <c r="Y60" i="23"/>
  <c r="Z60" i="23"/>
  <c r="AA60" i="23"/>
  <c r="AB60" i="23"/>
  <c r="AC60" i="23"/>
  <c r="AD60" i="23"/>
  <c r="AE60" i="23"/>
  <c r="AG60" i="23"/>
  <c r="AH60" i="23"/>
  <c r="AI60" i="23"/>
  <c r="AJ60" i="23"/>
  <c r="AK60" i="23"/>
  <c r="AL60" i="23"/>
  <c r="E61" i="23"/>
  <c r="E60" i="23"/>
  <c r="F59" i="23"/>
  <c r="G59" i="23"/>
  <c r="H59" i="23"/>
  <c r="I59" i="23"/>
  <c r="J59" i="23"/>
  <c r="K59" i="23"/>
  <c r="L59" i="23"/>
  <c r="M59" i="23"/>
  <c r="N59" i="23"/>
  <c r="O59" i="23"/>
  <c r="P59" i="23"/>
  <c r="Q59" i="23"/>
  <c r="R59" i="23"/>
  <c r="S59" i="23"/>
  <c r="U59" i="23"/>
  <c r="V59" i="23"/>
  <c r="W59" i="23"/>
  <c r="X59" i="23"/>
  <c r="Y59" i="23"/>
  <c r="Z59" i="23"/>
  <c r="AA59" i="23"/>
  <c r="AC59" i="23"/>
  <c r="AD59" i="23"/>
  <c r="AE59" i="23"/>
  <c r="AG59" i="23"/>
  <c r="AH59" i="23"/>
  <c r="AI59" i="23"/>
  <c r="AJ59" i="23"/>
  <c r="AK59" i="23"/>
  <c r="AL59" i="23"/>
  <c r="F58" i="23"/>
  <c r="G58" i="23"/>
  <c r="H58" i="23"/>
  <c r="I58" i="23"/>
  <c r="J58" i="23"/>
  <c r="K58" i="23"/>
  <c r="L58" i="23"/>
  <c r="M58" i="23"/>
  <c r="N58" i="23"/>
  <c r="O58" i="23"/>
  <c r="P58" i="23"/>
  <c r="Q58" i="23"/>
  <c r="R58" i="23"/>
  <c r="S58" i="23"/>
  <c r="U58" i="23"/>
  <c r="V58" i="23"/>
  <c r="W58" i="23"/>
  <c r="X58" i="23"/>
  <c r="Y58" i="23"/>
  <c r="Z58" i="23"/>
  <c r="AA58" i="23"/>
  <c r="AB58" i="23"/>
  <c r="AC58" i="23"/>
  <c r="AD58" i="23"/>
  <c r="AE58" i="23"/>
  <c r="AG58" i="23"/>
  <c r="AH58" i="23"/>
  <c r="AI58" i="23"/>
  <c r="AJ58" i="23"/>
  <c r="AK58" i="23"/>
  <c r="AL58" i="23"/>
  <c r="E59" i="23"/>
  <c r="E58" i="23"/>
  <c r="F57" i="23"/>
  <c r="G57" i="23"/>
  <c r="H57" i="23"/>
  <c r="I57" i="23"/>
  <c r="J57" i="23"/>
  <c r="K57" i="23"/>
  <c r="L57" i="23"/>
  <c r="M57" i="23"/>
  <c r="N57" i="23"/>
  <c r="O57" i="23"/>
  <c r="P57" i="23"/>
  <c r="Q57" i="23"/>
  <c r="R57" i="23"/>
  <c r="S57" i="23"/>
  <c r="U57" i="23"/>
  <c r="V57" i="23"/>
  <c r="W57" i="23"/>
  <c r="X57" i="23"/>
  <c r="Y57" i="23"/>
  <c r="Z57" i="23"/>
  <c r="AA57" i="23"/>
  <c r="AB57" i="23"/>
  <c r="AC57" i="23"/>
  <c r="AD57" i="23"/>
  <c r="AE57" i="23"/>
  <c r="AG57" i="23"/>
  <c r="AH57" i="23"/>
  <c r="AI57" i="23"/>
  <c r="AJ57" i="23"/>
  <c r="AK57" i="23"/>
  <c r="AL57" i="23"/>
  <c r="F56" i="23"/>
  <c r="G56" i="23"/>
  <c r="H56" i="23"/>
  <c r="I56" i="23"/>
  <c r="J56" i="23"/>
  <c r="K56" i="23"/>
  <c r="L56" i="23"/>
  <c r="M56" i="23"/>
  <c r="N56" i="23"/>
  <c r="O56" i="23"/>
  <c r="P56" i="23"/>
  <c r="Q56" i="23"/>
  <c r="R56" i="23"/>
  <c r="S56" i="23"/>
  <c r="U56" i="23"/>
  <c r="V56" i="23"/>
  <c r="W56" i="23"/>
  <c r="X56" i="23"/>
  <c r="Y56" i="23"/>
  <c r="Z56" i="23"/>
  <c r="AA56" i="23"/>
  <c r="AB56" i="23"/>
  <c r="AC56" i="23"/>
  <c r="AD56" i="23"/>
  <c r="AE56" i="23"/>
  <c r="AG56" i="23"/>
  <c r="AH56" i="23"/>
  <c r="AI56" i="23"/>
  <c r="AJ56" i="23"/>
  <c r="AK56" i="23"/>
  <c r="AL56" i="23"/>
  <c r="F55" i="23"/>
  <c r="G55" i="23"/>
  <c r="H55" i="23"/>
  <c r="I55" i="23"/>
  <c r="J55" i="23"/>
  <c r="K55" i="23"/>
  <c r="L55" i="23"/>
  <c r="M55" i="23"/>
  <c r="N55" i="23"/>
  <c r="O55" i="23"/>
  <c r="P55" i="23"/>
  <c r="Q55" i="23"/>
  <c r="R55" i="23"/>
  <c r="S55" i="23"/>
  <c r="U55" i="23"/>
  <c r="V55" i="23"/>
  <c r="W55" i="23"/>
  <c r="X55" i="23"/>
  <c r="Y55" i="23"/>
  <c r="Z55" i="23"/>
  <c r="AB55" i="23"/>
  <c r="AC55" i="23"/>
  <c r="AD55" i="23"/>
  <c r="AE55" i="23"/>
  <c r="AG55" i="23"/>
  <c r="AH55" i="23"/>
  <c r="AI55" i="23"/>
  <c r="AJ55" i="23"/>
  <c r="AK55" i="23"/>
  <c r="AL55" i="23"/>
  <c r="F54" i="23"/>
  <c r="G54" i="23"/>
  <c r="H54" i="23"/>
  <c r="I54" i="23"/>
  <c r="J54" i="23"/>
  <c r="K54" i="23"/>
  <c r="L54" i="23"/>
  <c r="M54" i="23"/>
  <c r="N54" i="23"/>
  <c r="O54" i="23"/>
  <c r="P54" i="23"/>
  <c r="Q54" i="23"/>
  <c r="R54" i="23"/>
  <c r="S54" i="23"/>
  <c r="U54" i="23"/>
  <c r="V54" i="23"/>
  <c r="W54" i="23"/>
  <c r="X54" i="23"/>
  <c r="Y54" i="23"/>
  <c r="Z54" i="23"/>
  <c r="AA54" i="23"/>
  <c r="AB54" i="23"/>
  <c r="AC54" i="23"/>
  <c r="AD54" i="23"/>
  <c r="AE54" i="23"/>
  <c r="AG54" i="23"/>
  <c r="AH54" i="23"/>
  <c r="AI54" i="23"/>
  <c r="AJ54" i="23"/>
  <c r="AK54" i="23"/>
  <c r="AL54" i="23"/>
  <c r="E55" i="23"/>
  <c r="E56" i="23"/>
  <c r="E57" i="23"/>
  <c r="E54" i="23"/>
  <c r="F53" i="23"/>
  <c r="G53" i="23"/>
  <c r="H53" i="23"/>
  <c r="I53" i="23"/>
  <c r="J53" i="23"/>
  <c r="K53" i="23"/>
  <c r="L53" i="23"/>
  <c r="M53" i="23"/>
  <c r="N53" i="23"/>
  <c r="O53" i="23"/>
  <c r="P53" i="23"/>
  <c r="Q53" i="23"/>
  <c r="R53" i="23"/>
  <c r="S53" i="23"/>
  <c r="U53" i="23"/>
  <c r="V53" i="23"/>
  <c r="W53" i="23"/>
  <c r="X53" i="23"/>
  <c r="Y53" i="23"/>
  <c r="Z53" i="23"/>
  <c r="AA53" i="23"/>
  <c r="AB53" i="23"/>
  <c r="AC53" i="23"/>
  <c r="AD53" i="23"/>
  <c r="AE53" i="23"/>
  <c r="AG53" i="23"/>
  <c r="AH53" i="23"/>
  <c r="AI53" i="23"/>
  <c r="AJ53" i="23"/>
  <c r="AK53" i="23"/>
  <c r="AL53" i="23"/>
  <c r="F52" i="23"/>
  <c r="G52" i="23"/>
  <c r="H52" i="23"/>
  <c r="I52" i="23"/>
  <c r="J52" i="23"/>
  <c r="K52" i="23"/>
  <c r="L52" i="23"/>
  <c r="M52" i="23"/>
  <c r="N52" i="23"/>
  <c r="O52" i="23"/>
  <c r="P52" i="23"/>
  <c r="Q52" i="23"/>
  <c r="R52" i="23"/>
  <c r="S52" i="23"/>
  <c r="U52" i="23"/>
  <c r="V52" i="23"/>
  <c r="W52" i="23"/>
  <c r="X52" i="23"/>
  <c r="Y52" i="23"/>
  <c r="Z52" i="23"/>
  <c r="AA52" i="23"/>
  <c r="AB52" i="23"/>
  <c r="AC52" i="23"/>
  <c r="AD52" i="23"/>
  <c r="AE52" i="23"/>
  <c r="AH52" i="23"/>
  <c r="AI52" i="23"/>
  <c r="AJ52" i="23"/>
  <c r="AK52" i="23"/>
  <c r="AL52" i="23"/>
  <c r="F51" i="23"/>
  <c r="G51" i="23"/>
  <c r="H51" i="23"/>
  <c r="I51" i="23"/>
  <c r="J51" i="23"/>
  <c r="K51" i="23"/>
  <c r="L51" i="23"/>
  <c r="M51" i="23"/>
  <c r="N51" i="23"/>
  <c r="O51" i="23"/>
  <c r="P51" i="23"/>
  <c r="Q51" i="23"/>
  <c r="R51" i="23"/>
  <c r="S51" i="23"/>
  <c r="U51" i="23"/>
  <c r="V51" i="23"/>
  <c r="W51" i="23"/>
  <c r="X51" i="23"/>
  <c r="Y51" i="23"/>
  <c r="Z51" i="23"/>
  <c r="AA51" i="23"/>
  <c r="AB51" i="23"/>
  <c r="AC51" i="23"/>
  <c r="AD51" i="23"/>
  <c r="AE51" i="23"/>
  <c r="AG51" i="23"/>
  <c r="AH51" i="23"/>
  <c r="AJ51" i="23"/>
  <c r="AK51" i="23"/>
  <c r="AL51" i="23"/>
  <c r="F50" i="23"/>
  <c r="G50" i="23"/>
  <c r="H50" i="23"/>
  <c r="I50" i="23"/>
  <c r="J50" i="23"/>
  <c r="K50" i="23"/>
  <c r="L50" i="23"/>
  <c r="M50" i="23"/>
  <c r="N50" i="23"/>
  <c r="O50" i="23"/>
  <c r="P50" i="23"/>
  <c r="Q50" i="23"/>
  <c r="R50" i="23"/>
  <c r="S50" i="23"/>
  <c r="U50" i="23"/>
  <c r="V50" i="23"/>
  <c r="W50" i="23"/>
  <c r="X50" i="23"/>
  <c r="Y50" i="23"/>
  <c r="Z50" i="23"/>
  <c r="AA50" i="23"/>
  <c r="AB50" i="23"/>
  <c r="AC50" i="23"/>
  <c r="AD50" i="23"/>
  <c r="AE50" i="23"/>
  <c r="AG50" i="23"/>
  <c r="AH50" i="23"/>
  <c r="AI50" i="23"/>
  <c r="AJ50" i="23"/>
  <c r="AK50" i="23"/>
  <c r="AL50" i="23"/>
  <c r="F49" i="23"/>
  <c r="G49" i="23"/>
  <c r="H49" i="23"/>
  <c r="I49" i="23"/>
  <c r="J49" i="23"/>
  <c r="K49" i="23"/>
  <c r="L49" i="23"/>
  <c r="M49" i="23"/>
  <c r="N49" i="23"/>
  <c r="O49" i="23"/>
  <c r="P49" i="23"/>
  <c r="Q49" i="23"/>
  <c r="R49" i="23"/>
  <c r="S49" i="23"/>
  <c r="T49" i="23"/>
  <c r="U49" i="23"/>
  <c r="V49" i="23"/>
  <c r="W49" i="23"/>
  <c r="X49" i="23"/>
  <c r="Y49" i="23"/>
  <c r="Z49" i="23"/>
  <c r="AA49" i="23"/>
  <c r="AB49" i="23"/>
  <c r="AC49" i="23"/>
  <c r="AD49" i="23"/>
  <c r="AE49" i="23"/>
  <c r="AG49" i="23"/>
  <c r="AH49" i="23"/>
  <c r="AI49" i="23"/>
  <c r="AJ49" i="23"/>
  <c r="AK49" i="23"/>
  <c r="AL49" i="23"/>
  <c r="E50" i="23"/>
  <c r="E51" i="23"/>
  <c r="E52" i="23"/>
  <c r="E53" i="23"/>
  <c r="E49" i="23"/>
  <c r="F41" i="23"/>
  <c r="G41" i="23"/>
  <c r="H41" i="23"/>
  <c r="I41" i="23"/>
  <c r="J41" i="23"/>
  <c r="K41" i="23"/>
  <c r="L41" i="23"/>
  <c r="M41" i="23"/>
  <c r="N41" i="23"/>
  <c r="O41" i="23"/>
  <c r="P41" i="23"/>
  <c r="Q41" i="23"/>
  <c r="R41" i="23"/>
  <c r="S41" i="23"/>
  <c r="U41" i="23"/>
  <c r="V41" i="23"/>
  <c r="W41" i="23"/>
  <c r="X41" i="23"/>
  <c r="Y41" i="23"/>
  <c r="Z41" i="23"/>
  <c r="AA41" i="23"/>
  <c r="AB41" i="23"/>
  <c r="AC41" i="23"/>
  <c r="AD41" i="23"/>
  <c r="AE41" i="23"/>
  <c r="AG41" i="23"/>
  <c r="AH41" i="23"/>
  <c r="AI41" i="23"/>
  <c r="AJ41" i="23"/>
  <c r="AK41" i="23"/>
  <c r="F40" i="23"/>
  <c r="G40" i="23"/>
  <c r="H40" i="23"/>
  <c r="I40" i="23"/>
  <c r="J40" i="23"/>
  <c r="K40" i="23"/>
  <c r="L40" i="23"/>
  <c r="M40" i="23"/>
  <c r="N40" i="23"/>
  <c r="O40" i="23"/>
  <c r="P40" i="23"/>
  <c r="Q40" i="23"/>
  <c r="R40" i="23"/>
  <c r="S40" i="23"/>
  <c r="U40" i="23"/>
  <c r="V40" i="23"/>
  <c r="W40" i="23"/>
  <c r="X40" i="23"/>
  <c r="Y40" i="23"/>
  <c r="Z40" i="23"/>
  <c r="AA40" i="23"/>
  <c r="AB40" i="23"/>
  <c r="AC40" i="23"/>
  <c r="AD40" i="23"/>
  <c r="AE40" i="23"/>
  <c r="AG40" i="23"/>
  <c r="AH40" i="23"/>
  <c r="AI40" i="23"/>
  <c r="AJ40" i="23"/>
  <c r="AK40" i="23"/>
  <c r="F39" i="23"/>
  <c r="G39" i="23"/>
  <c r="H39" i="23"/>
  <c r="I39" i="23"/>
  <c r="J39" i="23"/>
  <c r="K39" i="23"/>
  <c r="L39" i="23"/>
  <c r="M39" i="23"/>
  <c r="N39" i="23"/>
  <c r="O39" i="23"/>
  <c r="P39" i="23"/>
  <c r="Q39" i="23"/>
  <c r="R39" i="23"/>
  <c r="S39" i="23"/>
  <c r="U39" i="23"/>
  <c r="V39" i="23"/>
  <c r="W39" i="23"/>
  <c r="X39" i="23"/>
  <c r="Y39" i="23"/>
  <c r="Z39" i="23"/>
  <c r="AA39" i="23"/>
  <c r="AB39" i="23"/>
  <c r="AC39" i="23"/>
  <c r="AD39" i="23"/>
  <c r="AE39" i="23"/>
  <c r="AG39" i="23"/>
  <c r="AH39" i="23"/>
  <c r="AI39" i="23"/>
  <c r="AJ39" i="23"/>
  <c r="AK39" i="23"/>
  <c r="F38" i="23"/>
  <c r="G38" i="23"/>
  <c r="H38" i="23"/>
  <c r="I38" i="23"/>
  <c r="J38" i="23"/>
  <c r="K38" i="23"/>
  <c r="L38" i="23"/>
  <c r="M38" i="23"/>
  <c r="N38" i="23"/>
  <c r="O38" i="23"/>
  <c r="P38" i="23"/>
  <c r="Q38" i="23"/>
  <c r="R38" i="23"/>
  <c r="S38" i="23"/>
  <c r="U38" i="23"/>
  <c r="V38" i="23"/>
  <c r="W38" i="23"/>
  <c r="X38" i="23"/>
  <c r="Y38" i="23"/>
  <c r="Z38" i="23"/>
  <c r="AA38" i="23"/>
  <c r="AB38" i="23"/>
  <c r="AC38" i="23"/>
  <c r="AD38" i="23"/>
  <c r="AE38" i="23"/>
  <c r="AG38" i="23"/>
  <c r="AH38" i="23"/>
  <c r="AI38" i="23"/>
  <c r="AJ38" i="23"/>
  <c r="AK38" i="23"/>
  <c r="F37" i="23"/>
  <c r="G37" i="23"/>
  <c r="H37" i="23"/>
  <c r="I37" i="23"/>
  <c r="J37" i="23"/>
  <c r="K37" i="23"/>
  <c r="L37" i="23"/>
  <c r="M37" i="23"/>
  <c r="N37" i="23"/>
  <c r="O37" i="23"/>
  <c r="P37" i="23"/>
  <c r="Q37" i="23"/>
  <c r="R37" i="23"/>
  <c r="S37" i="23"/>
  <c r="U37" i="23"/>
  <c r="V37" i="23"/>
  <c r="W37" i="23"/>
  <c r="X37" i="23"/>
  <c r="Y37" i="23"/>
  <c r="Z37" i="23"/>
  <c r="AA37" i="23"/>
  <c r="AB37" i="23"/>
  <c r="AC37" i="23"/>
  <c r="AD37" i="23"/>
  <c r="AE37" i="23"/>
  <c r="AG37" i="23"/>
  <c r="AH37" i="23"/>
  <c r="AI37" i="23"/>
  <c r="AJ37" i="23"/>
  <c r="AK37" i="23"/>
  <c r="F36" i="23"/>
  <c r="G36" i="23"/>
  <c r="H36" i="23"/>
  <c r="I36" i="23"/>
  <c r="J36" i="23"/>
  <c r="K36" i="23"/>
  <c r="L36" i="23"/>
  <c r="M36" i="23"/>
  <c r="N36" i="23"/>
  <c r="O36" i="23"/>
  <c r="P36" i="23"/>
  <c r="Q36" i="23"/>
  <c r="R36" i="23"/>
  <c r="S36" i="23"/>
  <c r="U36" i="23"/>
  <c r="V36" i="23"/>
  <c r="W36" i="23"/>
  <c r="X36" i="23"/>
  <c r="Y36" i="23"/>
  <c r="Z36" i="23"/>
  <c r="AA36" i="23"/>
  <c r="AB36" i="23"/>
  <c r="AC36" i="23"/>
  <c r="AD36" i="23"/>
  <c r="AE36" i="23"/>
  <c r="AG36" i="23"/>
  <c r="AH36" i="23"/>
  <c r="AI36" i="23"/>
  <c r="AJ36" i="23"/>
  <c r="AK36" i="23"/>
  <c r="E37" i="23"/>
  <c r="E38" i="23"/>
  <c r="E39" i="23"/>
  <c r="E40" i="23"/>
  <c r="E41" i="23"/>
  <c r="E36" i="23"/>
  <c r="F35" i="23"/>
  <c r="G35" i="23"/>
  <c r="H35" i="23"/>
  <c r="I35" i="23"/>
  <c r="J35" i="23"/>
  <c r="K35" i="23"/>
  <c r="L35" i="23"/>
  <c r="M35" i="23"/>
  <c r="N35" i="23"/>
  <c r="O35" i="23"/>
  <c r="P35" i="23"/>
  <c r="Q35" i="23"/>
  <c r="R35" i="23"/>
  <c r="S35" i="23"/>
  <c r="U35" i="23"/>
  <c r="V35" i="23"/>
  <c r="W35" i="23"/>
  <c r="X35" i="23"/>
  <c r="Y35" i="23"/>
  <c r="Z35" i="23"/>
  <c r="AA35" i="23"/>
  <c r="AB35" i="23"/>
  <c r="AC35" i="23"/>
  <c r="AD35" i="23"/>
  <c r="AE35" i="23"/>
  <c r="AG35" i="23"/>
  <c r="AH35" i="23"/>
  <c r="AI35" i="23"/>
  <c r="AJ35" i="23"/>
  <c r="AK35" i="23"/>
  <c r="F34" i="23"/>
  <c r="G34" i="23"/>
  <c r="H34" i="23"/>
  <c r="I34" i="23"/>
  <c r="J34" i="23"/>
  <c r="K34" i="23"/>
  <c r="L34" i="23"/>
  <c r="M34" i="23"/>
  <c r="N34" i="23"/>
  <c r="O34" i="23"/>
  <c r="P34" i="23"/>
  <c r="Q34" i="23"/>
  <c r="R34" i="23"/>
  <c r="S34" i="23"/>
  <c r="U34" i="23"/>
  <c r="V34" i="23"/>
  <c r="W34" i="23"/>
  <c r="X34" i="23"/>
  <c r="Y34" i="23"/>
  <c r="Z34" i="23"/>
  <c r="AA34" i="23"/>
  <c r="AB34" i="23"/>
  <c r="AC34" i="23"/>
  <c r="AD34" i="23"/>
  <c r="AE34" i="23"/>
  <c r="AG34" i="23"/>
  <c r="AH34" i="23"/>
  <c r="AI34" i="23"/>
  <c r="AJ34" i="23"/>
  <c r="AK34" i="23"/>
  <c r="E35" i="23"/>
  <c r="E34" i="23"/>
  <c r="F33" i="23"/>
  <c r="G33" i="23"/>
  <c r="H33" i="23"/>
  <c r="I33" i="23"/>
  <c r="J33" i="23"/>
  <c r="K33" i="23"/>
  <c r="L33" i="23"/>
  <c r="M33" i="23"/>
  <c r="N33" i="23"/>
  <c r="O33" i="23"/>
  <c r="P33" i="23"/>
  <c r="Q33" i="23"/>
  <c r="R33" i="23"/>
  <c r="S33" i="23"/>
  <c r="U33" i="23"/>
  <c r="V33" i="23"/>
  <c r="W33" i="23"/>
  <c r="X33" i="23"/>
  <c r="Y33" i="23"/>
  <c r="Z33" i="23"/>
  <c r="AA33" i="23"/>
  <c r="AB33" i="23"/>
  <c r="AC33" i="23"/>
  <c r="AD33" i="23"/>
  <c r="AE33" i="23"/>
  <c r="AG33" i="23"/>
  <c r="AH33" i="23"/>
  <c r="AI33" i="23"/>
  <c r="AJ33" i="23"/>
  <c r="AK33"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G32" i="23"/>
  <c r="AH32" i="23"/>
  <c r="AI32" i="23"/>
  <c r="AJ32" i="23"/>
  <c r="AK32" i="23"/>
  <c r="F31"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G31" i="23"/>
  <c r="AH31" i="23"/>
  <c r="AI31" i="23"/>
  <c r="AJ31" i="23"/>
  <c r="AK31" i="23"/>
  <c r="F30" i="23"/>
  <c r="G30" i="23"/>
  <c r="H30" i="23"/>
  <c r="I30" i="23"/>
  <c r="J30" i="23"/>
  <c r="K30" i="23"/>
  <c r="L30" i="23"/>
  <c r="M30" i="23"/>
  <c r="N30" i="23"/>
  <c r="O30" i="23"/>
  <c r="P30" i="23"/>
  <c r="Q30" i="23"/>
  <c r="R30" i="23"/>
  <c r="S30" i="23"/>
  <c r="T30" i="23"/>
  <c r="U30" i="23"/>
  <c r="V30" i="23"/>
  <c r="W30" i="23"/>
  <c r="X30" i="23"/>
  <c r="Y30" i="23"/>
  <c r="Z30" i="23"/>
  <c r="AA30" i="23"/>
  <c r="AB30" i="23"/>
  <c r="AC30" i="23"/>
  <c r="AD30" i="23"/>
  <c r="AE30" i="23"/>
  <c r="AG30" i="23"/>
  <c r="AH30" i="23"/>
  <c r="AI30" i="23"/>
  <c r="AJ30" i="23"/>
  <c r="AK30" i="23"/>
  <c r="F29" i="23"/>
  <c r="G29" i="23"/>
  <c r="H29" i="23"/>
  <c r="I29" i="23"/>
  <c r="J29" i="23"/>
  <c r="K29" i="23"/>
  <c r="L29" i="23"/>
  <c r="M29" i="23"/>
  <c r="N29" i="23"/>
  <c r="O29" i="23"/>
  <c r="P29" i="23"/>
  <c r="Q29" i="23"/>
  <c r="R29" i="23"/>
  <c r="S29" i="23"/>
  <c r="T29" i="23"/>
  <c r="U29" i="23"/>
  <c r="V29" i="23"/>
  <c r="W29" i="23"/>
  <c r="X29" i="23"/>
  <c r="Y29" i="23"/>
  <c r="Z29" i="23"/>
  <c r="AA29" i="23"/>
  <c r="AB29" i="23"/>
  <c r="AC29" i="23"/>
  <c r="AD29" i="23"/>
  <c r="AE29" i="23"/>
  <c r="AF29" i="23"/>
  <c r="AG29" i="23"/>
  <c r="AH29" i="23"/>
  <c r="AI29" i="23"/>
  <c r="AJ29" i="23"/>
  <c r="AK29" i="23"/>
  <c r="E30" i="23"/>
  <c r="E31" i="23"/>
  <c r="E32" i="23"/>
  <c r="E33" i="23"/>
  <c r="E29"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AL105" i="23"/>
  <c r="AK105" i="23"/>
  <c r="AJ105" i="23"/>
  <c r="AI105" i="23"/>
  <c r="AH105" i="23"/>
  <c r="AG105" i="23"/>
  <c r="AF105" i="23"/>
  <c r="AE105" i="23"/>
  <c r="AD105" i="23"/>
  <c r="AC105" i="23"/>
  <c r="AB105" i="23"/>
  <c r="AA105" i="23"/>
  <c r="Z105" i="23"/>
  <c r="Y105" i="23"/>
  <c r="X105" i="23"/>
  <c r="W105" i="23"/>
  <c r="V105" i="23"/>
  <c r="U105" i="23"/>
  <c r="T105" i="23"/>
  <c r="S105" i="23"/>
  <c r="R105" i="23"/>
  <c r="Q105" i="23"/>
  <c r="P105" i="23"/>
  <c r="O105" i="23"/>
  <c r="N105" i="23"/>
  <c r="M105" i="23"/>
  <c r="L105" i="23"/>
  <c r="K105" i="23"/>
  <c r="J105" i="23"/>
  <c r="I105" i="23"/>
  <c r="H105" i="23"/>
  <c r="G105" i="23"/>
  <c r="F105" i="23"/>
  <c r="E105" i="23"/>
  <c r="AM103" i="23"/>
  <c r="AM102" i="23"/>
  <c r="AM101" i="23"/>
  <c r="AM100" i="23"/>
  <c r="AM99" i="23"/>
  <c r="AM98" i="23"/>
  <c r="AM97" i="23"/>
  <c r="AM96" i="23"/>
  <c r="AM95" i="23"/>
  <c r="AM94" i="23"/>
  <c r="AM93" i="23"/>
  <c r="AM92" i="23"/>
  <c r="AM91" i="23"/>
  <c r="AM90" i="23"/>
  <c r="AM89" i="23"/>
  <c r="AM88" i="23"/>
  <c r="AK85" i="23"/>
  <c r="AJ85" i="23"/>
  <c r="AI85" i="23"/>
  <c r="AH85" i="23"/>
  <c r="AG85" i="23"/>
  <c r="AE85" i="23"/>
  <c r="AD85" i="23"/>
  <c r="AC85" i="23"/>
  <c r="AB85" i="23"/>
  <c r="AA85" i="23"/>
  <c r="Z85" i="23"/>
  <c r="Y85" i="23"/>
  <c r="X85" i="23"/>
  <c r="W85" i="23"/>
  <c r="V85" i="23"/>
  <c r="U85" i="23"/>
  <c r="S85" i="23"/>
  <c r="R85" i="23"/>
  <c r="Q85" i="23"/>
  <c r="P85" i="23"/>
  <c r="O85" i="23"/>
  <c r="N85" i="23"/>
  <c r="M85" i="23"/>
  <c r="L85" i="23"/>
  <c r="K85" i="23"/>
  <c r="J85" i="23"/>
  <c r="I85" i="23"/>
  <c r="H85" i="23"/>
  <c r="G85" i="23"/>
  <c r="F85" i="23"/>
  <c r="E85"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AL83" i="23"/>
  <c r="AK83" i="23"/>
  <c r="AJ83" i="23"/>
  <c r="AI83" i="23"/>
  <c r="AH83" i="23"/>
  <c r="AG83" i="23"/>
  <c r="AF83" i="23"/>
  <c r="AE83" i="23"/>
  <c r="AD83" i="23"/>
  <c r="AC83" i="23"/>
  <c r="AB83" i="23"/>
  <c r="AA83" i="23"/>
  <c r="Z83" i="23"/>
  <c r="Y83" i="23"/>
  <c r="X83" i="23"/>
  <c r="W83" i="23"/>
  <c r="V83" i="23"/>
  <c r="U83" i="23"/>
  <c r="T83" i="23"/>
  <c r="S83" i="23"/>
  <c r="R83" i="23"/>
  <c r="Q83" i="23"/>
  <c r="P83" i="23"/>
  <c r="O83" i="23"/>
  <c r="N83" i="23"/>
  <c r="M83" i="23"/>
  <c r="L83" i="23"/>
  <c r="K83" i="23"/>
  <c r="J83" i="23"/>
  <c r="I83" i="23"/>
  <c r="H83" i="23"/>
  <c r="G83" i="23"/>
  <c r="F83" i="23"/>
  <c r="E83" i="23"/>
  <c r="AL82" i="23"/>
  <c r="AK82" i="23"/>
  <c r="AJ82" i="23"/>
  <c r="AI82" i="23"/>
  <c r="AH82" i="23"/>
  <c r="AG82" i="23"/>
  <c r="AF82" i="23"/>
  <c r="AE82" i="23"/>
  <c r="AD82" i="23"/>
  <c r="AC82" i="23"/>
  <c r="AB82" i="23"/>
  <c r="AA82" i="23"/>
  <c r="Z82" i="23"/>
  <c r="Y82" i="23"/>
  <c r="X82" i="23"/>
  <c r="W82" i="23"/>
  <c r="V82" i="23"/>
  <c r="U82" i="23"/>
  <c r="T82" i="23"/>
  <c r="S82" i="23"/>
  <c r="R82" i="23"/>
  <c r="Q82" i="23"/>
  <c r="P82" i="23"/>
  <c r="O82" i="23"/>
  <c r="N82" i="23"/>
  <c r="M82" i="23"/>
  <c r="L82" i="23"/>
  <c r="K82" i="23"/>
  <c r="J82" i="23"/>
  <c r="I82" i="23"/>
  <c r="H82" i="23"/>
  <c r="G82" i="23"/>
  <c r="F82" i="23"/>
  <c r="E82" i="23"/>
  <c r="AM80" i="23"/>
  <c r="AM79" i="23"/>
  <c r="AM78" i="23"/>
  <c r="AM77" i="23"/>
  <c r="AM76" i="23"/>
  <c r="AM75" i="23"/>
  <c r="AM74" i="23"/>
  <c r="AM73" i="23"/>
  <c r="AM72" i="23"/>
  <c r="AM71" i="23"/>
  <c r="AM70" i="23"/>
  <c r="AL67" i="23"/>
  <c r="AK67" i="23"/>
  <c r="AJ67" i="23"/>
  <c r="AH67" i="23"/>
  <c r="AE67" i="23"/>
  <c r="AD67" i="23"/>
  <c r="AC67" i="23"/>
  <c r="Z67" i="23"/>
  <c r="Y67" i="23"/>
  <c r="X67" i="23"/>
  <c r="W67" i="23"/>
  <c r="V67" i="23"/>
  <c r="U67" i="23"/>
  <c r="S67" i="23"/>
  <c r="R67" i="23"/>
  <c r="Q67" i="23"/>
  <c r="P67" i="23"/>
  <c r="O67" i="23"/>
  <c r="N67" i="23"/>
  <c r="M67" i="23"/>
  <c r="L67" i="23"/>
  <c r="K67" i="23"/>
  <c r="J67" i="23"/>
  <c r="I67" i="23"/>
  <c r="G67" i="23"/>
  <c r="F67" i="23"/>
  <c r="E67"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E65" i="23"/>
  <c r="AL64" i="23"/>
  <c r="AK64" i="23"/>
  <c r="AJ64" i="23"/>
  <c r="AI64" i="23"/>
  <c r="AH64" i="23"/>
  <c r="AG64" i="23"/>
  <c r="AF64" i="23"/>
  <c r="AE64" i="23"/>
  <c r="AD64" i="23"/>
  <c r="AC64" i="23"/>
  <c r="AB64" i="23"/>
  <c r="AA64" i="23"/>
  <c r="Z64" i="23"/>
  <c r="Y64" i="23"/>
  <c r="X64" i="23"/>
  <c r="W64" i="23"/>
  <c r="V64" i="23"/>
  <c r="U64" i="23"/>
  <c r="T64" i="23"/>
  <c r="S64" i="23"/>
  <c r="R64" i="23"/>
  <c r="Q64" i="23"/>
  <c r="P64" i="23"/>
  <c r="O64" i="23"/>
  <c r="N64" i="23"/>
  <c r="M64" i="23"/>
  <c r="L64" i="23"/>
  <c r="K64" i="23"/>
  <c r="J64" i="23"/>
  <c r="I64" i="23"/>
  <c r="H64" i="23"/>
  <c r="G64" i="23"/>
  <c r="F64" i="23"/>
  <c r="E64" i="23"/>
  <c r="AL63" i="23"/>
  <c r="AK63" i="23"/>
  <c r="AJ63" i="23"/>
  <c r="AI63" i="23"/>
  <c r="AH63" i="23"/>
  <c r="AG63" i="23"/>
  <c r="AF63" i="23"/>
  <c r="AE63" i="23"/>
  <c r="AD63" i="23"/>
  <c r="AC63" i="23"/>
  <c r="AB63" i="23"/>
  <c r="AA63" i="23"/>
  <c r="Z63" i="23"/>
  <c r="Y63" i="23"/>
  <c r="X63" i="23"/>
  <c r="W63" i="23"/>
  <c r="V63" i="23"/>
  <c r="U63" i="23"/>
  <c r="T63" i="23"/>
  <c r="S63" i="23"/>
  <c r="R63" i="23"/>
  <c r="Q63" i="23"/>
  <c r="P63" i="23"/>
  <c r="O63" i="23"/>
  <c r="N63" i="23"/>
  <c r="M63" i="23"/>
  <c r="L63" i="23"/>
  <c r="K63" i="23"/>
  <c r="J63" i="23"/>
  <c r="I63" i="23"/>
  <c r="H63" i="23"/>
  <c r="G63" i="23"/>
  <c r="F63" i="23"/>
  <c r="E63" i="23"/>
  <c r="AM61" i="23"/>
  <c r="AM60" i="23"/>
  <c r="AM59" i="23"/>
  <c r="AM58" i="23"/>
  <c r="AM57" i="23"/>
  <c r="AM56" i="23"/>
  <c r="AM55" i="23"/>
  <c r="AM54" i="23"/>
  <c r="AM53" i="23"/>
  <c r="AM52" i="23"/>
  <c r="AM51" i="23"/>
  <c r="AM50" i="23"/>
  <c r="AM49" i="23"/>
  <c r="AK46" i="23"/>
  <c r="AJ46" i="23"/>
  <c r="AI46" i="23"/>
  <c r="AH46" i="23"/>
  <c r="AG46" i="23"/>
  <c r="AE46" i="23"/>
  <c r="AD46" i="23"/>
  <c r="AC46" i="23"/>
  <c r="AB46" i="23"/>
  <c r="AA46" i="23"/>
  <c r="Z46" i="23"/>
  <c r="Y46" i="23"/>
  <c r="X46" i="23"/>
  <c r="W46" i="23"/>
  <c r="V46" i="23"/>
  <c r="U46" i="23"/>
  <c r="S46" i="23"/>
  <c r="R46" i="23"/>
  <c r="Q46" i="23"/>
  <c r="P46" i="23"/>
  <c r="O46" i="23"/>
  <c r="N46" i="23"/>
  <c r="M46" i="23"/>
  <c r="L46" i="23"/>
  <c r="K46" i="23"/>
  <c r="J46" i="23"/>
  <c r="I46" i="23"/>
  <c r="H46" i="23"/>
  <c r="G46" i="23"/>
  <c r="F46" i="23"/>
  <c r="E46"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AL43" i="23"/>
  <c r="AK43"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AM41" i="23"/>
  <c r="AM40" i="23"/>
  <c r="AM39" i="23"/>
  <c r="AM38" i="23"/>
  <c r="AM37" i="23"/>
  <c r="AM36" i="23"/>
  <c r="AM35" i="23"/>
  <c r="AM34" i="23"/>
  <c r="AM33" i="23"/>
  <c r="AM32" i="23"/>
  <c r="AM31" i="23"/>
  <c r="AM30" i="23"/>
  <c r="AM29" i="23"/>
  <c r="AM3" i="23"/>
  <c r="AM4" i="23"/>
  <c r="AM5" i="23"/>
  <c r="AM6" i="23"/>
  <c r="AM7" i="23"/>
  <c r="AM8" i="23"/>
  <c r="AM9" i="23"/>
  <c r="AM10" i="23"/>
  <c r="AM11" i="23"/>
  <c r="AM12" i="23"/>
  <c r="AM13" i="23"/>
  <c r="AM14" i="23"/>
  <c r="AM15" i="23"/>
  <c r="AM16" i="23"/>
  <c r="AM17" i="23"/>
  <c r="AM18" i="23"/>
  <c r="AM19" i="23"/>
  <c r="AM20"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F24" i="22"/>
  <c r="G24" i="22"/>
  <c r="H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E23" i="22"/>
  <c r="F22" i="22"/>
  <c r="G22" i="22"/>
  <c r="H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E22"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E21"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E20"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E19" i="22"/>
  <c r="E24" i="22"/>
  <c r="AP2"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M17" i="22"/>
  <c r="AS17" i="22"/>
  <c r="AP4" i="22"/>
  <c r="AQ4" i="22"/>
  <c r="AR4" i="22"/>
  <c r="AP3" i="22"/>
  <c r="AQ3" i="22"/>
  <c r="AR3" i="22"/>
  <c r="AP9" i="22"/>
  <c r="AQ9" i="22"/>
  <c r="AR9" i="22"/>
  <c r="AP15" i="22"/>
  <c r="AQ15" i="22"/>
  <c r="AR15" i="22"/>
  <c r="AQ2" i="22"/>
  <c r="AR2" i="22"/>
  <c r="AP7" i="22"/>
  <c r="AQ7" i="22"/>
  <c r="AR7" i="22"/>
  <c r="AP8" i="22"/>
  <c r="AQ8" i="22"/>
  <c r="AR8" i="22"/>
  <c r="AP12" i="22"/>
  <c r="AQ12" i="22"/>
  <c r="AR12" i="22"/>
  <c r="AP13" i="22"/>
  <c r="AQ13" i="22"/>
  <c r="AR13" i="22"/>
  <c r="AP16" i="22"/>
  <c r="AQ16" i="22"/>
  <c r="AR16" i="22"/>
  <c r="AP6" i="22"/>
  <c r="AQ6" i="22"/>
  <c r="AR6" i="22"/>
  <c r="AP11" i="22"/>
  <c r="AQ11" i="22"/>
  <c r="AR11" i="22"/>
  <c r="AP14" i="22"/>
  <c r="AQ14" i="22"/>
  <c r="AR14" i="22"/>
  <c r="AP5" i="22"/>
  <c r="AQ5" i="22"/>
  <c r="AR5" i="22"/>
  <c r="AP10" i="22"/>
  <c r="AQ10" i="22"/>
  <c r="AR10" i="22"/>
  <c r="AP17" i="22"/>
  <c r="AQ17" i="22"/>
  <c r="AR17" i="22"/>
  <c r="A37" i="22" a="1"/>
  <c r="A37" i="22"/>
  <c r="E26" i="22"/>
  <c r="E27" i="22"/>
  <c r="F27" i="22"/>
  <c r="G27" i="22"/>
  <c r="H27" i="22"/>
  <c r="I27" i="22"/>
  <c r="J27" i="22"/>
  <c r="K27" i="22"/>
  <c r="L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H26" i="22"/>
  <c r="F26" i="22"/>
  <c r="G26" i="22"/>
  <c r="I26" i="22"/>
  <c r="J26" i="22"/>
  <c r="K26" i="22"/>
  <c r="L26" i="22"/>
  <c r="M26" i="22"/>
  <c r="N26" i="22"/>
  <c r="O26" i="22"/>
  <c r="P26" i="22"/>
  <c r="Q26" i="22"/>
  <c r="R26" i="22"/>
  <c r="S26" i="22"/>
  <c r="T26" i="22"/>
  <c r="U26" i="22"/>
  <c r="V26" i="22"/>
  <c r="W26" i="22"/>
  <c r="X26" i="22"/>
  <c r="Y26" i="22"/>
  <c r="Z26" i="22"/>
  <c r="AA26" i="22"/>
  <c r="AB26" i="22"/>
  <c r="AC26" i="22"/>
  <c r="AD26" i="22"/>
  <c r="AE26" i="22"/>
  <c r="AF26" i="22"/>
  <c r="AG26" i="22"/>
  <c r="AH26" i="22"/>
  <c r="AI26" i="22"/>
  <c r="AJ26" i="22"/>
  <c r="AK26" i="22"/>
  <c r="AL26" i="22"/>
  <c r="E31" i="22" a="1"/>
  <c r="E31" i="22"/>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E17"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E16"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E15"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E14" i="21"/>
  <c r="AP2" i="21"/>
  <c r="AM2" i="21"/>
  <c r="AS2" i="21"/>
  <c r="AM3" i="21"/>
  <c r="AS3" i="21"/>
  <c r="AM4" i="21"/>
  <c r="AS4" i="21"/>
  <c r="AM5" i="21"/>
  <c r="AS5" i="21"/>
  <c r="AM6" i="21"/>
  <c r="AS6" i="21"/>
  <c r="AM7" i="21"/>
  <c r="AS7" i="21"/>
  <c r="AM8" i="21"/>
  <c r="AS8" i="21"/>
  <c r="AM9" i="21"/>
  <c r="AS9" i="21"/>
  <c r="AM10" i="21"/>
  <c r="AS10" i="21"/>
  <c r="AM11" i="21"/>
  <c r="AS11" i="21"/>
  <c r="AM12" i="21"/>
  <c r="AS12" i="21"/>
  <c r="AP12" i="21"/>
  <c r="AQ12" i="21"/>
  <c r="AR12"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0" i="21" a="1"/>
  <c r="A30" i="21"/>
  <c r="E1" i="21"/>
  <c r="E19"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H1" i="21"/>
  <c r="H19" i="21"/>
  <c r="G1" i="21"/>
  <c r="G19" i="21"/>
  <c r="F1" i="21"/>
  <c r="F19" i="21"/>
  <c r="I1" i="21"/>
  <c r="I19" i="21"/>
  <c r="J1" i="21"/>
  <c r="J19" i="21"/>
  <c r="K1" i="21"/>
  <c r="K19" i="21"/>
  <c r="L1" i="21"/>
  <c r="L19" i="21"/>
  <c r="M1" i="21"/>
  <c r="M19" i="21"/>
  <c r="N1" i="21"/>
  <c r="N19" i="21"/>
  <c r="O1" i="21"/>
  <c r="O19" i="21"/>
  <c r="P1" i="21"/>
  <c r="P19" i="21"/>
  <c r="Q1" i="21"/>
  <c r="Q19" i="21"/>
  <c r="R1" i="21"/>
  <c r="R19" i="21"/>
  <c r="S1" i="21"/>
  <c r="S19" i="21"/>
  <c r="T1" i="21"/>
  <c r="T19" i="21"/>
  <c r="U1" i="21"/>
  <c r="U19" i="21"/>
  <c r="V1" i="21"/>
  <c r="V19" i="21"/>
  <c r="W1" i="21"/>
  <c r="W19" i="21"/>
  <c r="X1" i="21"/>
  <c r="X19" i="21"/>
  <c r="Y1" i="21"/>
  <c r="Y19" i="21"/>
  <c r="Z1" i="21"/>
  <c r="Z19" i="21"/>
  <c r="AA1" i="21"/>
  <c r="AA19" i="21"/>
  <c r="AB1" i="21"/>
  <c r="AB19" i="21"/>
  <c r="AC1" i="21"/>
  <c r="AC19" i="21"/>
  <c r="AD1" i="21"/>
  <c r="AD19" i="21"/>
  <c r="AE1" i="21"/>
  <c r="AE19" i="21"/>
  <c r="AF1" i="21"/>
  <c r="AF19" i="21"/>
  <c r="AG1" i="21"/>
  <c r="AG19" i="21"/>
  <c r="AH1" i="21"/>
  <c r="AH19" i="21"/>
  <c r="AI1" i="21"/>
  <c r="AI19" i="21"/>
  <c r="AJ1" i="21"/>
  <c r="AJ19" i="21"/>
  <c r="AK1" i="21"/>
  <c r="AK19" i="21"/>
  <c r="AL1" i="21"/>
  <c r="AL19" i="21"/>
  <c r="E24" i="21" a="1"/>
  <c r="E24" i="21"/>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E20"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E19"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E18"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E16" i="20"/>
  <c r="AP2" i="20"/>
  <c r="AM2" i="20"/>
  <c r="AS2" i="20"/>
  <c r="AM3" i="20"/>
  <c r="AS3" i="20"/>
  <c r="AM4" i="20"/>
  <c r="AS4" i="20"/>
  <c r="AM5" i="20"/>
  <c r="AS5" i="20"/>
  <c r="AM6" i="20"/>
  <c r="AS6" i="20"/>
  <c r="AM7" i="20"/>
  <c r="AS7" i="20"/>
  <c r="AM8" i="20"/>
  <c r="AS8" i="20"/>
  <c r="AM9" i="20"/>
  <c r="AS9" i="20"/>
  <c r="AM10" i="20"/>
  <c r="AS10" i="20"/>
  <c r="AM11" i="20"/>
  <c r="AS11" i="20"/>
  <c r="AM12" i="20"/>
  <c r="AS12" i="20"/>
  <c r="AM13" i="20"/>
  <c r="AS13" i="20"/>
  <c r="AM14" i="20"/>
  <c r="AS14" i="20"/>
  <c r="AP6" i="20"/>
  <c r="AQ6" i="20"/>
  <c r="AR6" i="20"/>
  <c r="AP10" i="20"/>
  <c r="AQ10" i="20"/>
  <c r="AR10" i="20"/>
  <c r="AP13" i="20"/>
  <c r="AQ13" i="20"/>
  <c r="AR13" i="20"/>
  <c r="AP4" i="20"/>
  <c r="AQ4" i="20"/>
  <c r="AR4" i="20"/>
  <c r="AP5" i="20"/>
  <c r="AQ5" i="20"/>
  <c r="AR5" i="20"/>
  <c r="AP11" i="20"/>
  <c r="AQ11" i="20"/>
  <c r="AR11" i="20"/>
  <c r="AP3" i="20"/>
  <c r="AQ3" i="20"/>
  <c r="AR3" i="20"/>
  <c r="AP8" i="20"/>
  <c r="AQ8" i="20"/>
  <c r="AR8" i="20"/>
  <c r="AP14" i="20"/>
  <c r="AQ14" i="20"/>
  <c r="AR14" i="20"/>
  <c r="AQ2" i="20"/>
  <c r="AR2" i="20"/>
  <c r="AP7" i="20"/>
  <c r="AQ7" i="20"/>
  <c r="AR7" i="20"/>
  <c r="AP12" i="20"/>
  <c r="AQ12" i="20"/>
  <c r="AR12" i="20"/>
  <c r="AP9" i="20"/>
  <c r="AQ9" i="20"/>
  <c r="AR9" i="20"/>
  <c r="A33" i="20" a="1"/>
  <c r="A33" i="20"/>
  <c r="E1" i="20"/>
  <c r="E22"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G1" i="20"/>
  <c r="G22" i="20"/>
  <c r="H1" i="20"/>
  <c r="H22" i="20"/>
  <c r="F1" i="20"/>
  <c r="F22" i="20"/>
  <c r="I1" i="20"/>
  <c r="I22" i="20"/>
  <c r="J1" i="20"/>
  <c r="J22" i="20"/>
  <c r="K1" i="20"/>
  <c r="K22" i="20"/>
  <c r="L1" i="20"/>
  <c r="L22" i="20"/>
  <c r="M1" i="20"/>
  <c r="M22" i="20"/>
  <c r="N1" i="20"/>
  <c r="N22" i="20"/>
  <c r="O1" i="20"/>
  <c r="O22" i="20"/>
  <c r="P1" i="20"/>
  <c r="P22" i="20"/>
  <c r="Q1" i="20"/>
  <c r="Q22" i="20"/>
  <c r="R1" i="20"/>
  <c r="R22" i="20"/>
  <c r="S1" i="20"/>
  <c r="S22" i="20"/>
  <c r="T1" i="20"/>
  <c r="T22" i="20"/>
  <c r="U1" i="20"/>
  <c r="U22" i="20"/>
  <c r="V1" i="20"/>
  <c r="V22" i="20"/>
  <c r="W1" i="20"/>
  <c r="W22" i="20"/>
  <c r="X1" i="20"/>
  <c r="X22" i="20"/>
  <c r="Y1" i="20"/>
  <c r="Y22" i="20"/>
  <c r="Z1" i="20"/>
  <c r="Z22" i="20"/>
  <c r="AA1" i="20"/>
  <c r="AA22" i="20"/>
  <c r="AB1" i="20"/>
  <c r="AB22" i="20"/>
  <c r="AC1" i="20"/>
  <c r="AC22" i="20"/>
  <c r="AD1" i="20"/>
  <c r="AD22" i="20"/>
  <c r="AE1" i="20"/>
  <c r="AE22" i="20"/>
  <c r="AF1" i="20"/>
  <c r="AF22" i="20"/>
  <c r="AG1" i="20"/>
  <c r="AG22" i="20"/>
  <c r="AH1" i="20"/>
  <c r="AH22" i="20"/>
  <c r="AI1" i="20"/>
  <c r="AI22" i="20"/>
  <c r="AJ1" i="20"/>
  <c r="AJ22" i="20"/>
  <c r="AK1" i="20"/>
  <c r="AK22" i="20"/>
  <c r="AL1" i="20"/>
  <c r="AL22" i="20"/>
  <c r="E27" i="20" a="1"/>
  <c r="E27" i="20"/>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AJ18" i="19"/>
  <c r="AK18" i="19"/>
  <c r="AL18" i="19"/>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E18" i="19"/>
  <c r="E17" i="19"/>
  <c r="E16"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E19"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M14" i="19"/>
  <c r="AS14"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14" i="19"/>
  <c r="AQ14" i="19"/>
  <c r="AR14" i="19"/>
  <c r="AP5" i="19"/>
  <c r="AQ5" i="19"/>
  <c r="AR5" i="19"/>
  <c r="AP10" i="19"/>
  <c r="AQ10" i="19"/>
  <c r="AR10" i="19"/>
  <c r="A32" i="19" a="1"/>
  <c r="A32" i="19"/>
  <c r="E21" i="19"/>
  <c r="E22"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H21" i="19"/>
  <c r="F21" i="19"/>
  <c r="G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E26" i="19" a="1"/>
  <c r="E26" i="19"/>
  <c r="N25" i="6"/>
  <c r="N28" i="6"/>
  <c r="M25" i="6"/>
  <c r="M28" i="6"/>
  <c r="L25" i="6"/>
  <c r="L28" i="6"/>
  <c r="N27" i="6"/>
  <c r="M27" i="6"/>
  <c r="L27" i="6"/>
  <c r="N24" i="6"/>
  <c r="M24" i="6"/>
  <c r="L24" i="6"/>
  <c r="N23" i="6"/>
  <c r="M23" i="6"/>
  <c r="L23" i="6"/>
  <c r="N22" i="6"/>
  <c r="M22" i="6"/>
  <c r="L22" i="6"/>
  <c r="N21" i="6"/>
  <c r="M21" i="6"/>
  <c r="L21" i="6"/>
  <c r="G21" i="6"/>
  <c r="G22" i="6"/>
  <c r="G23" i="6"/>
  <c r="G24" i="6"/>
  <c r="G25" i="6"/>
  <c r="G27" i="6"/>
  <c r="G28" i="6"/>
  <c r="AM2" i="6"/>
  <c r="AM3" i="6"/>
  <c r="AM4" i="6"/>
  <c r="AM5" i="6"/>
  <c r="AM6" i="6"/>
  <c r="AM7" i="6"/>
  <c r="AM8" i="6"/>
  <c r="AM9" i="6"/>
  <c r="AM10" i="6"/>
  <c r="AM11" i="6"/>
  <c r="AM12" i="6"/>
  <c r="AM13" i="6"/>
  <c r="AM14" i="6"/>
  <c r="AM15" i="6"/>
  <c r="AM16" i="6"/>
  <c r="AM17" i="6"/>
  <c r="AM18" i="6"/>
  <c r="AM19" i="6"/>
  <c r="AP2" i="6"/>
  <c r="AQ2" i="6"/>
  <c r="AR2" i="6"/>
  <c r="AS2" i="6"/>
  <c r="AP3" i="6"/>
  <c r="AQ3" i="6"/>
  <c r="AR3" i="6"/>
  <c r="AS3" i="6"/>
  <c r="P25" i="6"/>
  <c r="P28" i="6"/>
  <c r="Q25" i="6"/>
  <c r="Q28" i="6"/>
  <c r="R25" i="6"/>
  <c r="R28" i="6"/>
  <c r="S25" i="6"/>
  <c r="S28" i="6"/>
  <c r="T25" i="6"/>
  <c r="T28" i="6"/>
  <c r="U25" i="6"/>
  <c r="U28" i="6"/>
  <c r="V25" i="6"/>
  <c r="V28" i="6"/>
  <c r="W25" i="6"/>
  <c r="W28" i="6"/>
  <c r="X25" i="6"/>
  <c r="X28" i="6"/>
  <c r="Y25" i="6"/>
  <c r="Y28" i="6"/>
  <c r="Z25" i="6"/>
  <c r="Z28" i="6"/>
  <c r="AA25" i="6"/>
  <c r="AA28" i="6"/>
  <c r="AB25" i="6"/>
  <c r="AB28" i="6"/>
  <c r="AC25" i="6"/>
  <c r="AC28" i="6"/>
  <c r="AD25" i="6"/>
  <c r="AD28" i="6"/>
  <c r="AE25" i="6"/>
  <c r="AE28" i="6"/>
  <c r="AF25" i="6"/>
  <c r="AF28" i="6"/>
  <c r="AG25" i="6"/>
  <c r="AG28" i="6"/>
  <c r="AH25" i="6"/>
  <c r="AH28" i="6"/>
  <c r="AI25" i="6"/>
  <c r="AI28" i="6"/>
  <c r="AJ25" i="6"/>
  <c r="AJ28" i="6"/>
  <c r="AK25" i="6"/>
  <c r="AK28" i="6"/>
  <c r="AL25" i="6"/>
  <c r="AL28" i="6"/>
  <c r="Q27" i="6"/>
  <c r="R27" i="6"/>
  <c r="S27" i="6"/>
  <c r="T27" i="6"/>
  <c r="U27" i="6"/>
  <c r="V27" i="6"/>
  <c r="W27" i="6"/>
  <c r="X27" i="6"/>
  <c r="Y27" i="6"/>
  <c r="Z27" i="6"/>
  <c r="AA27" i="6"/>
  <c r="AB27" i="6"/>
  <c r="AC27" i="6"/>
  <c r="AD27" i="6"/>
  <c r="AE27" i="6"/>
  <c r="AF27" i="6"/>
  <c r="AG27" i="6"/>
  <c r="AH27" i="6"/>
  <c r="AI27" i="6"/>
  <c r="AJ27" i="6"/>
  <c r="AK27" i="6"/>
  <c r="AL27" i="6"/>
  <c r="E28" i="6"/>
  <c r="F25" i="6"/>
  <c r="F28" i="6"/>
  <c r="H25" i="6"/>
  <c r="H28" i="6"/>
  <c r="I25" i="6"/>
  <c r="I28" i="6"/>
  <c r="J25" i="6"/>
  <c r="J28" i="6"/>
  <c r="K25" i="6"/>
  <c r="K28" i="6"/>
  <c r="O25" i="6"/>
  <c r="O28" i="6"/>
  <c r="H27" i="6"/>
  <c r="E27" i="6"/>
  <c r="F27" i="6"/>
  <c r="I27" i="6"/>
  <c r="O27" i="6"/>
  <c r="J27" i="6"/>
  <c r="K27" i="6"/>
  <c r="P27" i="6"/>
  <c r="E32" i="6" a="1"/>
  <c r="E32" i="6"/>
  <c r="Q21" i="6"/>
  <c r="R21" i="6"/>
  <c r="S21" i="6"/>
  <c r="T21" i="6"/>
  <c r="U21" i="6"/>
  <c r="V21" i="6"/>
  <c r="W21" i="6"/>
  <c r="X21" i="6"/>
  <c r="Y21" i="6"/>
  <c r="Z21" i="6"/>
  <c r="AA21" i="6"/>
  <c r="AB21" i="6"/>
  <c r="AC21" i="6"/>
  <c r="AD21" i="6"/>
  <c r="AE21" i="6"/>
  <c r="AF21" i="6"/>
  <c r="AG21" i="6"/>
  <c r="AH21" i="6"/>
  <c r="AI21" i="6"/>
  <c r="AJ21" i="6"/>
  <c r="AK21" i="6"/>
  <c r="AL21" i="6"/>
  <c r="K21" i="6"/>
  <c r="J21" i="6"/>
  <c r="I21" i="6"/>
  <c r="O21" i="6"/>
  <c r="F21" i="6"/>
  <c r="E21" i="6"/>
  <c r="H21" i="6"/>
  <c r="P21" i="6"/>
  <c r="Q22" i="6"/>
  <c r="R22" i="6"/>
  <c r="S22" i="6"/>
  <c r="T22" i="6"/>
  <c r="U22" i="6"/>
  <c r="V22" i="6"/>
  <c r="W22" i="6"/>
  <c r="X22" i="6"/>
  <c r="Y22" i="6"/>
  <c r="Z22" i="6"/>
  <c r="AA22" i="6"/>
  <c r="AB22" i="6"/>
  <c r="AC22" i="6"/>
  <c r="AD22" i="6"/>
  <c r="AE22" i="6"/>
  <c r="AF22" i="6"/>
  <c r="AG22" i="6"/>
  <c r="AH22" i="6"/>
  <c r="AI22" i="6"/>
  <c r="AJ22" i="6"/>
  <c r="AK22" i="6"/>
  <c r="AL22" i="6"/>
  <c r="K22" i="6"/>
  <c r="J22" i="6"/>
  <c r="I22" i="6"/>
  <c r="O22" i="6"/>
  <c r="F22" i="6"/>
  <c r="E22" i="6"/>
  <c r="H22" i="6"/>
  <c r="P22" i="6"/>
  <c r="Q23" i="6"/>
  <c r="R23" i="6"/>
  <c r="S23" i="6"/>
  <c r="T23" i="6"/>
  <c r="U23" i="6"/>
  <c r="V23" i="6"/>
  <c r="W23" i="6"/>
  <c r="X23" i="6"/>
  <c r="Y23" i="6"/>
  <c r="Z23" i="6"/>
  <c r="AA23" i="6"/>
  <c r="AB23" i="6"/>
  <c r="AC23" i="6"/>
  <c r="AD23" i="6"/>
  <c r="AE23" i="6"/>
  <c r="AF23" i="6"/>
  <c r="AG23" i="6"/>
  <c r="AH23" i="6"/>
  <c r="AI23" i="6"/>
  <c r="AJ23" i="6"/>
  <c r="AK23" i="6"/>
  <c r="AL23" i="6"/>
  <c r="K23" i="6"/>
  <c r="J23" i="6"/>
  <c r="I23" i="6"/>
  <c r="O23" i="6"/>
  <c r="F23" i="6"/>
  <c r="E23" i="6"/>
  <c r="H23" i="6"/>
  <c r="P23" i="6"/>
  <c r="Q24" i="6"/>
  <c r="R24" i="6"/>
  <c r="S24" i="6"/>
  <c r="T24" i="6"/>
  <c r="U24" i="6"/>
  <c r="V24" i="6"/>
  <c r="W24" i="6"/>
  <c r="X24" i="6"/>
  <c r="Y24" i="6"/>
  <c r="Z24" i="6"/>
  <c r="AA24" i="6"/>
  <c r="AB24" i="6"/>
  <c r="AC24" i="6"/>
  <c r="AD24" i="6"/>
  <c r="AE24" i="6"/>
  <c r="AF24" i="6"/>
  <c r="AG24" i="6"/>
  <c r="AH24" i="6"/>
  <c r="AI24" i="6"/>
  <c r="AJ24" i="6"/>
  <c r="AK24" i="6"/>
  <c r="AL24" i="6"/>
  <c r="K24" i="6"/>
  <c r="J24" i="6"/>
  <c r="I24" i="6"/>
  <c r="O24" i="6"/>
  <c r="F24" i="6"/>
  <c r="E24" i="6"/>
  <c r="H24" i="6"/>
  <c r="P24" i="6"/>
  <c r="AS4" i="6"/>
  <c r="AS5" i="6"/>
  <c r="AS6" i="6"/>
  <c r="AS7" i="6"/>
  <c r="AS8" i="6"/>
  <c r="AS9" i="6"/>
  <c r="AS10" i="6"/>
  <c r="AS11" i="6"/>
  <c r="AS12" i="6"/>
  <c r="AS13" i="6"/>
  <c r="AS14" i="6"/>
  <c r="AS15" i="6"/>
  <c r="AS16" i="6"/>
  <c r="AS17" i="6"/>
  <c r="AS18" i="6"/>
  <c r="AS19" i="6"/>
  <c r="AP6" i="6"/>
  <c r="AQ6" i="6"/>
  <c r="AR6" i="6"/>
  <c r="AP9" i="6"/>
  <c r="AQ9" i="6"/>
  <c r="AR9" i="6"/>
  <c r="AP12" i="6"/>
  <c r="AQ12" i="6"/>
  <c r="AR12" i="6"/>
  <c r="AP15" i="6"/>
  <c r="AQ15" i="6"/>
  <c r="AR15" i="6"/>
  <c r="AP18" i="6"/>
  <c r="AQ18" i="6"/>
  <c r="AR18" i="6"/>
  <c r="AP4" i="6"/>
  <c r="AQ4" i="6"/>
  <c r="AR4" i="6"/>
  <c r="AP7" i="6"/>
  <c r="AQ7" i="6"/>
  <c r="AR7" i="6"/>
  <c r="AP10" i="6"/>
  <c r="AQ10" i="6"/>
  <c r="AR10" i="6"/>
  <c r="AP19" i="6"/>
  <c r="AQ19" i="6"/>
  <c r="AR19" i="6"/>
  <c r="AP13" i="6"/>
  <c r="AQ13" i="6"/>
  <c r="AR13" i="6"/>
  <c r="AP8" i="6"/>
  <c r="AQ8" i="6"/>
  <c r="AR8" i="6"/>
  <c r="AP14" i="6"/>
  <c r="AQ14" i="6"/>
  <c r="AR14" i="6"/>
  <c r="AP16" i="6"/>
  <c r="AQ16" i="6"/>
  <c r="AR16" i="6"/>
  <c r="AP11" i="6"/>
  <c r="AQ11" i="6"/>
  <c r="AR11" i="6"/>
  <c r="AP5" i="6"/>
  <c r="AQ5" i="6"/>
  <c r="AR5" i="6"/>
  <c r="AP17" i="6"/>
  <c r="AQ17" i="6"/>
  <c r="AR17" i="6"/>
  <c r="A38" i="6" a="1"/>
  <c r="A3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<sst xmlns="http://schemas.openxmlformats.org/spreadsheetml/2006/main" count="330" uniqueCount="213">
  <si>
    <t>Counts quantities of objects (50-100)</t>
  </si>
  <si>
    <t>Compares sets/numbers, and represents the relationship between these sets/ numbers using &lt;, &gt;, or =</t>
  </si>
  <si>
    <t>Composes 2-digit whole numbers</t>
  </si>
  <si>
    <t>Orders 2-digit numbers</t>
  </si>
  <si>
    <t>Decomposes 2-digit whole numbers</t>
  </si>
  <si>
    <t>Rounds numbers to the nearest ten</t>
  </si>
  <si>
    <t>Translates a word problem into a number sentence</t>
  </si>
  <si>
    <t>Uses addition and subtraction to solve a word problem</t>
  </si>
  <si>
    <t>Translates pictorial representations into branching bonds </t>
  </si>
  <si>
    <t>Translates pictorial representations into written number sentences </t>
  </si>
  <si>
    <t>Identifies halves and quarters and uses appropriate fractional notation</t>
  </si>
  <si>
    <t>Compares fractions</t>
  </si>
  <si>
    <t>Counts in wholes and parts</t>
  </si>
  <si>
    <t>Interprets data on pictograms to calculate totals</t>
  </si>
  <si>
    <t>Use appropriate symbols to represent multiple information or values on a data display</t>
  </si>
  <si>
    <t>Represents and displays data using tally charts</t>
  </si>
  <si>
    <t xml:space="preserve">Unit 1 Total </t>
  </si>
  <si>
    <t xml:space="preserve">Unit 2 Total </t>
  </si>
  <si>
    <t xml:space="preserve">Unit 3 Total </t>
  </si>
  <si>
    <t xml:space="preserve">Unit 4 Total </t>
  </si>
  <si>
    <t xml:space="preserve">Pupil Total </t>
  </si>
  <si>
    <t xml:space="preserve">LO Total </t>
  </si>
  <si>
    <t>Question</t>
  </si>
  <si>
    <t>Compares and sequences units of time</t>
  </si>
  <si>
    <t>Identifies and matches equivalent units of time </t>
  </si>
  <si>
    <t>Identifies characteristics of months</t>
  </si>
  <si>
    <t>Identifies and classifies 2-D shapes according to common properties </t>
  </si>
  <si>
    <t>Identifies and classifies 3-D shapes according to common properties</t>
  </si>
  <si>
    <t xml:space="preserve">Unit 5 Total </t>
  </si>
  <si>
    <t xml:space="preserve">Unit 6 Total </t>
  </si>
  <si>
    <t>Decomposes 3-digit (within 199) whole numbers</t>
  </si>
  <si>
    <t>Composes 3-digit (within 199) whole numbers</t>
  </si>
  <si>
    <t>Rounds 3-digit (within 199) numbers to the nearest ten</t>
  </si>
  <si>
    <t>Rounds 3-digit (within 199) numbers to the nearest hundred</t>
  </si>
  <si>
    <t>Orders 3-digit (within 199) numbers</t>
  </si>
  <si>
    <t>Adds 2-digit numbers, with renaming </t>
  </si>
  <si>
    <t>Subtracts 2-digit numbers, without renaming </t>
  </si>
  <si>
    <t>Adds three 2-digit numbers, with renaming </t>
  </si>
  <si>
    <t>Solves problems involving subtraction (within 99) using real-life contexts</t>
  </si>
  <si>
    <t>Solves problems involving addition (within 99) using real-life contexts</t>
  </si>
  <si>
    <t xml:space="preserve">Unit 7 Total </t>
  </si>
  <si>
    <t xml:space="preserve">Unit 8 Total </t>
  </si>
  <si>
    <t xml:space="preserve">Unit 9 Total </t>
  </si>
  <si>
    <t xml:space="preserve">Unit 10 Total </t>
  </si>
  <si>
    <t>Identifies and describes the general location of an object using a grid references</t>
  </si>
  <si>
    <t>Recognises properties of shapes such as right angles, symmetry and their ability to tessellate</t>
  </si>
  <si>
    <t>Subtracts 2-digit numbers, with renaming </t>
  </si>
  <si>
    <t>Solves multi-step problems, (within 199) involving addition and subtraction, using real-life contexts</t>
  </si>
  <si>
    <t>Solves multi-step problems, (within 199) involving subtraction, using real-life contexts</t>
  </si>
  <si>
    <t>Compares and orders the weights of objects</t>
  </si>
  <si>
    <t xml:space="preserve">Unit 12 Total </t>
  </si>
  <si>
    <t xml:space="preserve">Unit 13 Total </t>
  </si>
  <si>
    <t xml:space="preserve">Unit 14 Total </t>
  </si>
  <si>
    <t xml:space="preserve">Unit 15 Total </t>
  </si>
  <si>
    <t xml:space="preserve">Unit 16 Total </t>
  </si>
  <si>
    <t xml:space="preserve">Unit 17 Total </t>
  </si>
  <si>
    <t xml:space="preserve">Unit 18 Total </t>
  </si>
  <si>
    <t>Solves subtraction problems, (within 199) with renaming, using real-life contexts</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</si>
  <si>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</si>
  <si>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</si>
  <si>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</si>
  <si>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</si>
  <si>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</si>
  <si>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</si>
  <si>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</si>
  <si>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</si>
  <si>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</si>
  <si>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</si>
  <si>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</si>
  <si>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</si>
  <si>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</si>
  <si>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</si>
  <si>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</si>
  <si>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</si>
  <si>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</si>
  <si>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</si>
  <si>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</si>
  <si>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</si>
  <si>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</si>
  <si>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</si>
  <si>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</si>
  <si>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</si>
  <si>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</si>
  <si>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</si>
  <si>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</si>
  <si>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</si>
  <si>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</si>
  <si>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</si>
  <si>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</si>
  <si>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</si>
  <si>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</si>
  <si>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</si>
  <si>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</si>
  <si>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</si>
  <si>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</si>
  <si>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SS.S</t>
  </si>
  <si>
    <t>M.Mo</t>
  </si>
  <si>
    <t xml:space="preserve">M.M </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</si>
  <si>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</si>
  <si>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</si>
  <si>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</si>
  <si>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</si>
  <si>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</si>
  <si>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</si>
  <si>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</si>
  <si>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</si>
  <si>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</si>
  <si>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Interprets data on pictograms to compare two amounts</t>
  </si>
  <si>
    <t>Interprets data on pictograms to solve problems</t>
  </si>
  <si>
    <t>Introduction</t>
  </si>
  <si>
    <t>sort value</t>
  </si>
  <si>
    <t>Total Low to High</t>
  </si>
  <si>
    <t>Total High to Low</t>
  </si>
  <si>
    <t>Estimates capacity, using litres as base units, with increasing accuracy</t>
  </si>
  <si>
    <t>Uses base units to solve problems involving capacity</t>
  </si>
  <si>
    <t>Uses base units to solve problems involving weight</t>
  </si>
  <si>
    <t>Recognises and expresses time to quarter hour intervals on analogue and digital clocks</t>
  </si>
  <si>
    <t>Demonstrates understanding of am and pm</t>
  </si>
  <si>
    <t>Sequences time given on time devices</t>
  </si>
  <si>
    <t>Analyses timetables and solves problems</t>
  </si>
  <si>
    <t>Visualises and predicts where an object will face when rotated through various turns</t>
  </si>
  <si>
    <t>Identifies if shapes have been flipped (reflected), turned (rotated) and/or slid (translated)</t>
  </si>
  <si>
    <t>Compares the length of objects using the centimetre</t>
  </si>
  <si>
    <t>Identifies the rule governing a growing/shrinking pattern and extends it</t>
  </si>
  <si>
    <t>Identifies the core of a repeating pattern and extends it</t>
  </si>
  <si>
    <t>Orders and compares lengths of elapsed time</t>
  </si>
  <si>
    <t>Reads and records time in quarter-hour intervals on analogue and digital clocks</t>
  </si>
  <si>
    <t>Makes combinations of amounts</t>
  </si>
  <si>
    <t>Renames amounts of coins as euro and cent</t>
  </si>
  <si>
    <t>Records calculations of money as number sentences</t>
  </si>
  <si>
    <t>Determines change from a transaction</t>
  </si>
  <si>
    <t>Represent multiple values on a data display</t>
  </si>
  <si>
    <t>Counts and records area using square units</t>
  </si>
  <si>
    <t>Records area using square metres</t>
  </si>
  <si>
    <t>Investigates and tests the equality or ‘trueness’ of number sentences</t>
  </si>
  <si>
    <t>Translates verbal problems involving addition and subtraction of increasing complexity into written number sentences or expressions</t>
  </si>
  <si>
    <t>Recognises that symbols can also be used to represent an unknown value, and solves a problem to  determine an unknown value</t>
  </si>
  <si>
    <t>Subtracts a 2-digit number from a 3-digit number (within 199), with renaming of hundreds</t>
  </si>
  <si>
    <t>Interprets data using simple tables, graphs and charts and solves problems</t>
  </si>
  <si>
    <t>Calculates amounts </t>
  </si>
  <si>
    <t>Makes comparative statements of area</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</si>
  <si>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</si>
  <si>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</si>
  <si>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</si>
  <si>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</si>
  <si>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</si>
  <si>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</si>
  <si>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</si>
  <si>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</si>
  <si>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</si>
  <si>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</si>
  <si>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</si>
  <si>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</si>
  <si>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</si>
  <si>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</si>
  <si>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</si>
  <si>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</si>
  <si>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</si>
  <si>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</si>
  <si>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</si>
  <si>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</si>
  <si>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</si>
  <si>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</si>
  <si>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</si>
  <si>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</si>
  <si>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</si>
  <si>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</si>
  <si>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</si>
  <si>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</si>
  <si>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</si>
  <si>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</si>
  <si>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</si>
  <si>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</si>
  <si>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</si>
  <si>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</si>
  <si>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</si>
  <si>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</si>
  <si>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</si>
  <si>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</si>
  <si>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</si>
  <si>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</si>
  <si>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Unit 11 Total</t>
  </si>
  <si>
    <t>Unit 19 Total</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</si>
  <si>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</si>
  <si>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</si>
  <si>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</si>
  <si>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</si>
  <si>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</si>
  <si>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</si>
  <si>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</si>
  <si>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</si>
  <si>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</si>
  <si>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</si>
  <si>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</si>
  <si>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</si>
  <si>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</si>
  <si>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</si>
  <si>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</si>
  <si>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</si>
  <si>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</si>
  <si>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N.NC
N.PVBT
N.SO</t>
  </si>
  <si>
    <t>N.SO
N.NC
A.EE
A.PRR
N.PVBT</t>
  </si>
  <si>
    <t>N.F
N.NC</t>
  </si>
  <si>
    <t>DC.D
N.NC
N.SO
A.EE</t>
  </si>
  <si>
    <t>N.SO
A.EE;PRR
N.NC</t>
  </si>
  <si>
    <t>SS.SAL
SS.T</t>
  </si>
  <si>
    <t>A.PRR
A.EE</t>
  </si>
  <si>
    <t>N.SO
N.NC
A.EE
A.PRR</t>
  </si>
  <si>
    <t>M.Mo
N.SO</t>
  </si>
  <si>
    <t>A.EE
N.SO</t>
  </si>
  <si>
    <t>N.SO
N.NC
A.EE</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</si>
  <si>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 xml:space="preserve">Explainer for abbreviations in Assessment Record Sheets (Strands, Strand units)
</t>
    </r>
    <r>
      <rPr>
        <i/>
        <sz val="12"/>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</si>
  <si>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 xml:space="preserve">Make comparative statements or judgements about length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</si>
</sst>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8">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CAFE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E2CFF1"/>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s>
  <cellStyleXfs count="2">
    <xf numFmtId="0" fontId="0" fillId="0" borderId="0"/>
    <xf numFmtId="0" fontId="6" fillId="0" borderId="0"/>
  </cellStyleXfs>
  <cellXfs count="294">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4" fillId="2"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vertical="center" wrapText="1"/>
    </xf>
    <xf numFmtId="0" fontId="4" fillId="9" borderId="4" xfId="0" applyFont="1" applyFill="1" applyBorder="1" applyAlignment="1">
      <alignment vertical="center" wrapText="1"/>
    </xf>
    <xf numFmtId="0" fontId="0" fillId="5" borderId="21" xfId="0" applyFill="1" applyBorder="1" applyAlignment="1">
      <alignment horizontal="center" vertical="center"/>
    </xf>
    <xf numFmtId="0" fontId="0" fillId="9" borderId="1" xfId="0" applyFill="1" applyBorder="1" applyAlignment="1">
      <alignment horizontal="center" vertical="center"/>
    </xf>
    <xf numFmtId="0" fontId="0" fillId="9" borderId="5"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1"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5" borderId="19"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7" borderId="0" xfId="0" applyFill="1" applyAlignment="1">
      <alignment horizontal="center"/>
    </xf>
    <xf numFmtId="0" fontId="0" fillId="9" borderId="34" xfId="0" applyFill="1" applyBorder="1" applyAlignment="1">
      <alignment horizontal="center" vertical="center"/>
    </xf>
    <xf numFmtId="0" fontId="0" fillId="10" borderId="34" xfId="0" applyFill="1" applyBorder="1" applyAlignment="1">
      <alignment horizontal="center" vertical="center"/>
    </xf>
    <xf numFmtId="0" fontId="0" fillId="3" borderId="34" xfId="0" applyFill="1"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2" borderId="37" xfId="0" applyFill="1" applyBorder="1" applyAlignment="1">
      <alignment horizontal="center" vertical="center"/>
    </xf>
    <xf numFmtId="0" fontId="0" fillId="2" borderId="30" xfId="0" applyFill="1" applyBorder="1" applyAlignment="1">
      <alignment horizontal="center" vertical="center"/>
    </xf>
    <xf numFmtId="0" fontId="0" fillId="3" borderId="39" xfId="0" applyFill="1" applyBorder="1" applyAlignment="1">
      <alignment horizontal="center" vertical="center"/>
    </xf>
    <xf numFmtId="0" fontId="1" fillId="5" borderId="34" xfId="0" applyFont="1" applyFill="1" applyBorder="1" applyAlignment="1">
      <alignment horizontal="center" textRotation="45"/>
    </xf>
    <xf numFmtId="0" fontId="0" fillId="7" borderId="15" xfId="0" applyFill="1" applyBorder="1"/>
    <xf numFmtId="0" fontId="0" fillId="7" borderId="40"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vertical="center" wrapText="1"/>
    </xf>
    <xf numFmtId="0" fontId="4" fillId="15" borderId="4" xfId="0" applyFont="1" applyFill="1" applyBorder="1" applyAlignment="1">
      <alignment vertical="center" wrapText="1"/>
    </xf>
    <xf numFmtId="0" fontId="0" fillId="15" borderId="23"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2" xfId="0" applyFill="1" applyBorder="1" applyAlignment="1">
      <alignment horizontal="center" vertical="center"/>
    </xf>
    <xf numFmtId="0" fontId="4" fillId="16" borderId="5" xfId="0" applyFont="1" applyFill="1" applyBorder="1" applyAlignment="1">
      <alignment horizontal="center"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4" fillId="17" borderId="5" xfId="0" applyFont="1" applyFill="1" applyBorder="1" applyAlignment="1">
      <alignment vertical="center" wrapText="1"/>
    </xf>
    <xf numFmtId="0" fontId="4" fillId="17" borderId="1" xfId="0" applyFont="1" applyFill="1" applyBorder="1" applyAlignment="1">
      <alignment vertical="center" wrapText="1"/>
    </xf>
    <xf numFmtId="0" fontId="0" fillId="17" borderId="1" xfId="0" applyFill="1" applyBorder="1" applyAlignment="1">
      <alignment horizontal="center" vertical="center"/>
    </xf>
    <xf numFmtId="0" fontId="0" fillId="17" borderId="5" xfId="0" applyFill="1" applyBorder="1" applyAlignment="1">
      <alignment horizontal="center" vertical="center"/>
    </xf>
    <xf numFmtId="0" fontId="0" fillId="15" borderId="37" xfId="0" applyFill="1" applyBorder="1" applyAlignment="1">
      <alignment horizontal="center" vertical="center"/>
    </xf>
    <xf numFmtId="0" fontId="0" fillId="15" borderId="30"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41"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4" fillId="19" borderId="5" xfId="0" applyFont="1" applyFill="1" applyBorder="1" applyAlignment="1">
      <alignment vertical="center" wrapText="1"/>
    </xf>
    <xf numFmtId="0" fontId="4" fillId="19" borderId="4" xfId="0" applyFont="1" applyFill="1" applyBorder="1" applyAlignment="1">
      <alignment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0" fillId="19" borderId="5" xfId="0" applyFill="1" applyBorder="1" applyAlignment="1">
      <alignment horizontal="center" vertical="center"/>
    </xf>
    <xf numFmtId="0" fontId="4" fillId="21" borderId="5" xfId="0" applyFont="1" applyFill="1" applyBorder="1" applyAlignment="1">
      <alignment horizontal="center" vertical="center" wrapText="1"/>
    </xf>
    <xf numFmtId="0" fontId="4" fillId="21" borderId="5" xfId="0" applyFont="1" applyFill="1" applyBorder="1" applyAlignment="1">
      <alignment vertical="center" wrapText="1"/>
    </xf>
    <xf numFmtId="0" fontId="4" fillId="21" borderId="4"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5" xfId="0" applyFont="1" applyFill="1" applyBorder="1" applyAlignment="1">
      <alignment horizontal="center" vertical="center" wrapText="1"/>
    </xf>
    <xf numFmtId="0" fontId="0" fillId="22" borderId="1" xfId="0" applyFill="1" applyBorder="1" applyAlignment="1">
      <alignment horizontal="center" vertical="center"/>
    </xf>
    <xf numFmtId="0" fontId="4" fillId="23" borderId="1" xfId="0" applyFont="1" applyFill="1" applyBorder="1" applyAlignment="1">
      <alignment horizontal="center" vertical="center" wrapText="1"/>
    </xf>
    <xf numFmtId="0" fontId="4" fillId="23" borderId="1" xfId="0" applyFont="1" applyFill="1" applyBorder="1" applyAlignment="1">
      <alignment vertical="center" wrapText="1"/>
    </xf>
    <xf numFmtId="0" fontId="4" fillId="23" borderId="4" xfId="0" applyFont="1" applyFill="1" applyBorder="1" applyAlignment="1">
      <alignment vertical="center" wrapText="1"/>
    </xf>
    <xf numFmtId="0" fontId="0" fillId="23" borderId="23"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0" fillId="23" borderId="22" xfId="0" applyFill="1" applyBorder="1" applyAlignment="1">
      <alignment horizontal="center" vertical="center"/>
    </xf>
    <xf numFmtId="0" fontId="0" fillId="23" borderId="37" xfId="0" applyFill="1" applyBorder="1" applyAlignment="1">
      <alignment horizontal="center" vertical="center"/>
    </xf>
    <xf numFmtId="0" fontId="1" fillId="22" borderId="15" xfId="0" applyFont="1" applyFill="1" applyBorder="1" applyAlignment="1">
      <alignment horizontal="right" vertical="center" wrapText="1"/>
    </xf>
    <xf numFmtId="0" fontId="1" fillId="22" borderId="0" xfId="0" applyFont="1" applyFill="1" applyAlignment="1">
      <alignment horizontal="right" vertical="center" wrapText="1"/>
    </xf>
    <xf numFmtId="0" fontId="1" fillId="22" borderId="24" xfId="0" applyFont="1" applyFill="1" applyBorder="1" applyAlignment="1">
      <alignment horizontal="right" vertical="center" wrapText="1"/>
    </xf>
    <xf numFmtId="0" fontId="0" fillId="22" borderId="23" xfId="0" applyFill="1" applyBorder="1" applyAlignment="1">
      <alignment horizontal="center" vertical="center"/>
    </xf>
    <xf numFmtId="0" fontId="4" fillId="22" borderId="1" xfId="0" applyFont="1" applyFill="1" applyBorder="1" applyAlignment="1">
      <alignment vertical="center" wrapText="1"/>
    </xf>
    <xf numFmtId="0" fontId="4" fillId="24" borderId="1" xfId="0" applyFont="1" applyFill="1" applyBorder="1" applyAlignment="1">
      <alignment vertical="center" wrapText="1"/>
    </xf>
    <xf numFmtId="0" fontId="4" fillId="24" borderId="4" xfId="0" applyFont="1" applyFill="1" applyBorder="1" applyAlignment="1">
      <alignment vertical="center" wrapText="1"/>
    </xf>
    <xf numFmtId="0" fontId="4" fillId="24" borderId="1" xfId="0" applyFont="1" applyFill="1" applyBorder="1" applyAlignment="1">
      <alignment horizontal="center" vertical="center" wrapText="1"/>
    </xf>
    <xf numFmtId="0" fontId="0" fillId="24" borderId="23" xfId="0" applyFill="1" applyBorder="1" applyAlignment="1">
      <alignment horizontal="center" vertical="center"/>
    </xf>
    <xf numFmtId="0" fontId="0" fillId="24" borderId="1" xfId="0" applyFill="1" applyBorder="1" applyAlignment="1">
      <alignment horizontal="center" vertical="center"/>
    </xf>
    <xf numFmtId="0" fontId="0" fillId="24"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0" fillId="4" borderId="22" xfId="0" applyFill="1" applyBorder="1" applyAlignment="1">
      <alignment horizontal="center" vertical="center"/>
    </xf>
    <xf numFmtId="0" fontId="0" fillId="4" borderId="1" xfId="0" applyFill="1" applyBorder="1" applyAlignment="1">
      <alignment horizontal="center" vertical="center"/>
    </xf>
    <xf numFmtId="0" fontId="4" fillId="25" borderId="1" xfId="0" applyFont="1" applyFill="1" applyBorder="1" applyAlignment="1">
      <alignment vertical="center" wrapText="1"/>
    </xf>
    <xf numFmtId="0" fontId="4" fillId="25" borderId="5" xfId="0" applyFont="1" applyFill="1" applyBorder="1" applyAlignment="1">
      <alignment horizontal="center" vertical="center" wrapText="1"/>
    </xf>
    <xf numFmtId="0" fontId="0" fillId="25" borderId="1" xfId="0" applyFill="1" applyBorder="1" applyAlignment="1">
      <alignment horizontal="center" vertical="center"/>
    </xf>
    <xf numFmtId="0" fontId="0" fillId="25" borderId="5" xfId="0" applyFill="1" applyBorder="1" applyAlignment="1">
      <alignment horizontal="center" vertical="center"/>
    </xf>
    <xf numFmtId="0" fontId="0" fillId="24" borderId="37" xfId="0" applyFill="1" applyBorder="1" applyAlignment="1">
      <alignment horizontal="center" vertical="center"/>
    </xf>
    <xf numFmtId="0" fontId="0" fillId="24" borderId="30" xfId="0" applyFill="1" applyBorder="1" applyAlignment="1">
      <alignment horizontal="center" vertical="center"/>
    </xf>
    <xf numFmtId="0" fontId="0" fillId="25" borderId="10" xfId="0" applyFill="1" applyBorder="1" applyAlignment="1">
      <alignment horizontal="center" vertical="center"/>
    </xf>
    <xf numFmtId="0" fontId="10" fillId="7" borderId="29" xfId="0" applyFont="1" applyFill="1" applyBorder="1" applyAlignment="1">
      <alignment horizontal="center" vertical="center"/>
    </xf>
    <xf numFmtId="0" fontId="4" fillId="13" borderId="1" xfId="0" applyFont="1" applyFill="1" applyBorder="1" applyAlignment="1">
      <alignment vertical="center" wrapText="1"/>
    </xf>
    <xf numFmtId="0" fontId="4" fillId="13" borderId="1" xfId="0" applyFont="1" applyFill="1" applyBorder="1" applyAlignment="1">
      <alignment horizontal="center" vertical="center" wrapText="1"/>
    </xf>
    <xf numFmtId="0" fontId="0" fillId="13" borderId="23"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0" fillId="13" borderId="22" xfId="0" applyFill="1" applyBorder="1" applyAlignment="1">
      <alignment horizontal="center" vertical="center"/>
    </xf>
    <xf numFmtId="0" fontId="4" fillId="27" borderId="1" xfId="0" applyFont="1" applyFill="1" applyBorder="1" applyAlignment="1">
      <alignment horizontal="center" vertical="center" wrapText="1"/>
    </xf>
    <xf numFmtId="0" fontId="4" fillId="27" borderId="5" xfId="0" applyFont="1" applyFill="1" applyBorder="1" applyAlignment="1">
      <alignment vertical="center" wrapText="1"/>
    </xf>
    <xf numFmtId="0" fontId="4" fillId="27" borderId="5" xfId="0" applyFont="1" applyFill="1" applyBorder="1" applyAlignment="1">
      <alignment horizontal="center" vertical="center" wrapText="1"/>
    </xf>
    <xf numFmtId="0" fontId="4" fillId="27" borderId="4" xfId="0" applyFont="1" applyFill="1" applyBorder="1" applyAlignment="1">
      <alignment vertical="center" wrapText="1"/>
    </xf>
    <xf numFmtId="0" fontId="0" fillId="27" borderId="1" xfId="0" applyFill="1" applyBorder="1" applyAlignment="1">
      <alignment horizontal="center" vertical="center"/>
    </xf>
    <xf numFmtId="0" fontId="0" fillId="27" borderId="34" xfId="0" applyFill="1" applyBorder="1" applyAlignment="1">
      <alignment horizontal="center" vertical="center"/>
    </xf>
    <xf numFmtId="0" fontId="4" fillId="28" borderId="5" xfId="0" applyFont="1" applyFill="1" applyBorder="1" applyAlignment="1">
      <alignment horizontal="center" vertical="center" wrapText="1"/>
    </xf>
    <xf numFmtId="0" fontId="4" fillId="28" borderId="5" xfId="0" applyFont="1" applyFill="1" applyBorder="1" applyAlignment="1">
      <alignment vertical="center" wrapText="1"/>
    </xf>
    <xf numFmtId="0" fontId="4" fillId="28" borderId="1" xfId="0" applyFont="1" applyFill="1" applyBorder="1" applyAlignment="1">
      <alignment vertical="center" wrapText="1"/>
    </xf>
    <xf numFmtId="0" fontId="4" fillId="25" borderId="5" xfId="0" applyFont="1" applyFill="1" applyBorder="1" applyAlignment="1">
      <alignment vertical="center" wrapText="1"/>
    </xf>
    <xf numFmtId="0" fontId="0" fillId="25" borderId="34" xfId="0" applyFill="1" applyBorder="1" applyAlignment="1">
      <alignment horizontal="center" vertical="center"/>
    </xf>
    <xf numFmtId="0" fontId="0" fillId="30" borderId="37" xfId="0" applyFill="1" applyBorder="1" applyAlignment="1">
      <alignment horizontal="center" vertical="center"/>
    </xf>
    <xf numFmtId="0" fontId="0" fillId="30" borderId="30" xfId="0" applyFill="1" applyBorder="1" applyAlignment="1">
      <alignment horizontal="center" vertical="center"/>
    </xf>
    <xf numFmtId="0" fontId="0" fillId="31" borderId="1" xfId="0" applyFill="1" applyBorder="1" applyAlignment="1">
      <alignment horizontal="center" vertical="center"/>
    </xf>
    <xf numFmtId="0" fontId="0" fillId="31" borderId="10" xfId="0" applyFill="1" applyBorder="1" applyAlignment="1">
      <alignment horizontal="center" vertical="center"/>
    </xf>
    <xf numFmtId="0" fontId="1" fillId="25" borderId="17" xfId="0" applyFont="1" applyFill="1" applyBorder="1" applyAlignment="1">
      <alignment horizontal="right" vertical="center"/>
    </xf>
    <xf numFmtId="0" fontId="1" fillId="25" borderId="9" xfId="0" applyFont="1" applyFill="1" applyBorder="1" applyAlignment="1">
      <alignment horizontal="right" vertical="center"/>
    </xf>
    <xf numFmtId="0" fontId="1" fillId="25" borderId="42" xfId="0" applyFont="1" applyFill="1" applyBorder="1" applyAlignment="1">
      <alignment horizontal="right" vertical="center"/>
    </xf>
    <xf numFmtId="0" fontId="0" fillId="28" borderId="1" xfId="0" applyFill="1" applyBorder="1" applyAlignment="1">
      <alignment horizontal="center" vertical="center"/>
    </xf>
    <xf numFmtId="0" fontId="0" fillId="28" borderId="34" xfId="0" applyFill="1" applyBorder="1" applyAlignment="1">
      <alignment horizontal="center" vertical="center"/>
    </xf>
    <xf numFmtId="0" fontId="0" fillId="28" borderId="5" xfId="0" applyFill="1" applyBorder="1" applyAlignment="1">
      <alignment horizontal="center" vertical="center"/>
    </xf>
    <xf numFmtId="0" fontId="4" fillId="32" borderId="5" xfId="0" applyFont="1" applyFill="1" applyBorder="1" applyAlignment="1">
      <alignment horizontal="center" vertical="center" wrapText="1"/>
    </xf>
    <xf numFmtId="0" fontId="4" fillId="32" borderId="5" xfId="0" applyFont="1" applyFill="1" applyBorder="1" applyAlignment="1">
      <alignment vertical="center" wrapText="1"/>
    </xf>
    <xf numFmtId="0" fontId="4" fillId="32" borderId="1" xfId="0" applyFont="1" applyFill="1" applyBorder="1" applyAlignment="1">
      <alignment vertical="center" wrapText="1"/>
    </xf>
    <xf numFmtId="0" fontId="0" fillId="32" borderId="1" xfId="0" applyFill="1" applyBorder="1" applyAlignment="1">
      <alignment horizontal="center" vertical="center"/>
    </xf>
    <xf numFmtId="0" fontId="0" fillId="32" borderId="34" xfId="0" applyFill="1" applyBorder="1" applyAlignment="1">
      <alignment horizontal="center" vertical="center"/>
    </xf>
    <xf numFmtId="0" fontId="0" fillId="28" borderId="10" xfId="0" applyFill="1" applyBorder="1" applyAlignment="1">
      <alignment horizontal="center" vertical="center"/>
    </xf>
    <xf numFmtId="0" fontId="0" fillId="5" borderId="43" xfId="0" applyFill="1" applyBorder="1" applyAlignment="1">
      <alignment horizontal="center" vertical="center"/>
    </xf>
    <xf numFmtId="0" fontId="0" fillId="25" borderId="2" xfId="0" applyFill="1" applyBorder="1" applyAlignment="1">
      <alignment horizontal="center" vertical="center"/>
    </xf>
    <xf numFmtId="0" fontId="0" fillId="32" borderId="10" xfId="0" applyFill="1" applyBorder="1" applyAlignment="1">
      <alignment horizontal="center" vertical="center"/>
    </xf>
    <xf numFmtId="0" fontId="7" fillId="0" borderId="0" xfId="0" applyFont="1"/>
    <xf numFmtId="0" fontId="0" fillId="2" borderId="4" xfId="0" applyFill="1" applyBorder="1" applyAlignment="1">
      <alignment horizontal="center" vertical="center"/>
    </xf>
    <xf numFmtId="0" fontId="0" fillId="24" borderId="4" xfId="0" applyFill="1" applyBorder="1" applyAlignment="1">
      <alignment horizontal="center" vertical="center"/>
    </xf>
    <xf numFmtId="0" fontId="0" fillId="13" borderId="4" xfId="0" applyFill="1" applyBorder="1" applyAlignment="1">
      <alignment horizontal="center" vertical="center"/>
    </xf>
    <xf numFmtId="0" fontId="3" fillId="7" borderId="32" xfId="0" applyFont="1" applyFill="1" applyBorder="1" applyAlignment="1">
      <alignment horizontal="center" textRotation="90"/>
    </xf>
    <xf numFmtId="0" fontId="3" fillId="7" borderId="30" xfId="0" applyFont="1" applyFill="1" applyBorder="1" applyAlignment="1">
      <alignment horizontal="center" textRotation="90"/>
    </xf>
    <xf numFmtId="0" fontId="0" fillId="8" borderId="45" xfId="0" applyFill="1" applyBorder="1"/>
    <xf numFmtId="0" fontId="0" fillId="8" borderId="38" xfId="0" applyFill="1" applyBorder="1"/>
    <xf numFmtId="0" fontId="0" fillId="8" borderId="2" xfId="0" applyFill="1" applyBorder="1"/>
    <xf numFmtId="0" fontId="0" fillId="8" borderId="44" xfId="0" applyFill="1" applyBorder="1"/>
    <xf numFmtId="0" fontId="0" fillId="8" borderId="39" xfId="0" applyFill="1" applyBorder="1"/>
    <xf numFmtId="0" fontId="18" fillId="26" borderId="1" xfId="0" applyFont="1" applyFill="1" applyBorder="1" applyAlignment="1">
      <alignment horizontal="center" vertical="center"/>
    </xf>
    <xf numFmtId="0" fontId="0" fillId="8" borderId="1" xfId="0" applyFill="1" applyBorder="1"/>
    <xf numFmtId="0" fontId="0" fillId="35" borderId="1" xfId="0" applyFill="1" applyBorder="1"/>
    <xf numFmtId="0" fontId="5" fillId="35" borderId="1" xfId="0" applyFont="1" applyFill="1" applyBorder="1" applyAlignment="1">
      <alignment vertical="center"/>
    </xf>
    <xf numFmtId="0" fontId="4" fillId="7" borderId="0" xfId="0" applyFont="1" applyFill="1" applyAlignment="1">
      <alignment vertical="center" wrapText="1"/>
    </xf>
    <xf numFmtId="0" fontId="0" fillId="23" borderId="30"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22" borderId="20" xfId="0" applyFill="1" applyBorder="1" applyAlignment="1">
      <alignment horizontal="center" vertical="center"/>
    </xf>
    <xf numFmtId="0" fontId="4" fillId="21" borderId="1" xfId="0" applyFont="1" applyFill="1" applyBorder="1" applyAlignment="1">
      <alignment vertical="center" wrapText="1"/>
    </xf>
    <xf numFmtId="0" fontId="4" fillId="16" borderId="1" xfId="0" applyFont="1" applyFill="1" applyBorder="1" applyAlignment="1">
      <alignment vertical="center" wrapText="1"/>
    </xf>
    <xf numFmtId="0" fontId="0" fillId="25" borderId="4" xfId="0" applyFill="1" applyBorder="1" applyAlignment="1">
      <alignment horizontal="center" vertical="center"/>
    </xf>
    <xf numFmtId="0" fontId="0" fillId="7" borderId="0" xfId="0" applyFill="1" applyAlignment="1">
      <alignment horizontal="center"/>
    </xf>
    <xf numFmtId="0" fontId="12" fillId="36"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0" borderId="0" xfId="0" applyAlignment="1">
      <alignment horizontal="left" vertical="top" wrapText="1"/>
    </xf>
    <xf numFmtId="0" fontId="14" fillId="37" borderId="0" xfId="0" applyFont="1" applyFill="1" applyAlignment="1">
      <alignment horizontal="center" vertic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0" fillId="7" borderId="4" xfId="0" applyFill="1" applyBorder="1" applyAlignment="1">
      <alignment horizontal="center" vertical="center" wrapText="1"/>
    </xf>
    <xf numFmtId="0" fontId="0" fillId="7" borderId="23" xfId="0" applyFill="1" applyBorder="1" applyAlignment="1">
      <alignment horizontal="center" vertical="center"/>
    </xf>
    <xf numFmtId="0" fontId="0" fillId="7" borderId="5" xfId="0" applyFill="1" applyBorder="1" applyAlignment="1">
      <alignment horizontal="center" vertical="center"/>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11" fillId="8" borderId="25"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0" fillId="12" borderId="27" xfId="0" applyFont="1" applyFill="1" applyBorder="1" applyAlignment="1">
      <alignment horizontal="center" vertical="center"/>
    </xf>
    <xf numFmtId="0" fontId="12" fillId="12" borderId="33" xfId="0" applyFont="1" applyFill="1" applyBorder="1" applyAlignment="1">
      <alignment horizontal="center" vertical="center"/>
    </xf>
    <xf numFmtId="0" fontId="1" fillId="5" borderId="25"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2" xfId="0" applyFont="1" applyFill="1" applyBorder="1" applyAlignment="1">
      <alignment horizontal="right" vertical="center" wrapText="1"/>
    </xf>
    <xf numFmtId="0" fontId="1" fillId="2" borderId="37" xfId="0" applyFont="1" applyFill="1" applyBorder="1" applyAlignment="1">
      <alignment horizontal="right" vertical="center" wrapText="1"/>
    </xf>
    <xf numFmtId="0" fontId="1" fillId="7" borderId="22"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31"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31"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8" xfId="0" applyFont="1" applyFill="1" applyBorder="1" applyAlignment="1">
      <alignment horizontal="right" vertical="center"/>
    </xf>
    <xf numFmtId="0" fontId="1" fillId="3" borderId="2" xfId="0" applyFont="1" applyFill="1" applyBorder="1" applyAlignment="1">
      <alignment horizontal="right" vertical="center"/>
    </xf>
    <xf numFmtId="0" fontId="0" fillId="7" borderId="15" xfId="0" applyFill="1" applyBorder="1" applyAlignment="1">
      <alignment horizontal="center"/>
    </xf>
    <xf numFmtId="0" fontId="12" fillId="12" borderId="28"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6"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5" xfId="0" applyFont="1" applyFill="1" applyBorder="1" applyAlignment="1">
      <alignment horizontal="right" vertical="center"/>
    </xf>
    <xf numFmtId="0" fontId="10" fillId="8" borderId="6" xfId="0" applyFont="1" applyFill="1" applyBorder="1" applyAlignment="1">
      <alignment horizontal="right" vertical="center"/>
    </xf>
    <xf numFmtId="0" fontId="0" fillId="7" borderId="4" xfId="0" applyFill="1" applyBorder="1" applyAlignment="1">
      <alignment horizontal="center" vertical="center"/>
    </xf>
    <xf numFmtId="0" fontId="4" fillId="7" borderId="0" xfId="0" applyFont="1" applyFill="1" applyAlignment="1">
      <alignment horizontal="center" vertical="center" wrapText="1"/>
    </xf>
    <xf numFmtId="0" fontId="1" fillId="15" borderId="32" xfId="0" applyFont="1" applyFill="1" applyBorder="1" applyAlignment="1">
      <alignment horizontal="right" vertical="center" wrapText="1"/>
    </xf>
    <xf numFmtId="0" fontId="1" fillId="15" borderId="37" xfId="0" applyFont="1" applyFill="1" applyBorder="1" applyAlignment="1">
      <alignment horizontal="right" vertical="center" wrapText="1"/>
    </xf>
    <xf numFmtId="0" fontId="1" fillId="16" borderId="31"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31"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1" fillId="23" borderId="32" xfId="0" applyFont="1" applyFill="1" applyBorder="1" applyAlignment="1">
      <alignment horizontal="right" vertical="center" wrapText="1"/>
    </xf>
    <xf numFmtId="0" fontId="1" fillId="23" borderId="37" xfId="0" applyFont="1" applyFill="1" applyBorder="1" applyAlignment="1">
      <alignment horizontal="right" vertical="center" wrapText="1"/>
    </xf>
    <xf numFmtId="0" fontId="1" fillId="19" borderId="31"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31"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1" fillId="24" borderId="32" xfId="0" applyFont="1" applyFill="1" applyBorder="1" applyAlignment="1">
      <alignment horizontal="right" vertical="center" wrapText="1"/>
    </xf>
    <xf numFmtId="0" fontId="1" fillId="24" borderId="37" xfId="0" applyFont="1" applyFill="1" applyBorder="1" applyAlignment="1">
      <alignment horizontal="right" vertical="center" wrapText="1"/>
    </xf>
    <xf numFmtId="0" fontId="1" fillId="25" borderId="31" xfId="0" applyFont="1" applyFill="1" applyBorder="1" applyAlignment="1">
      <alignment horizontal="right" vertical="center" wrapText="1"/>
    </xf>
    <xf numFmtId="0" fontId="1" fillId="25" borderId="1" xfId="0" applyFont="1" applyFill="1" applyBorder="1" applyAlignment="1">
      <alignment horizontal="right" vertical="center" wrapText="1"/>
    </xf>
    <xf numFmtId="0" fontId="1" fillId="30" borderId="32" xfId="0" applyFont="1" applyFill="1" applyBorder="1" applyAlignment="1">
      <alignment horizontal="right" vertical="center" wrapText="1"/>
    </xf>
    <xf numFmtId="0" fontId="1" fillId="30" borderId="37" xfId="0" applyFont="1" applyFill="1" applyBorder="1" applyAlignment="1">
      <alignment horizontal="right" vertical="center" wrapText="1"/>
    </xf>
    <xf numFmtId="0" fontId="1" fillId="31" borderId="31" xfId="0" applyFont="1" applyFill="1" applyBorder="1" applyAlignment="1">
      <alignment horizontal="right" vertical="center" wrapText="1"/>
    </xf>
    <xf numFmtId="0" fontId="1" fillId="31" borderId="1" xfId="0" applyFont="1" applyFill="1" applyBorder="1" applyAlignment="1">
      <alignment horizontal="right" vertical="center" wrapText="1"/>
    </xf>
    <xf numFmtId="0" fontId="1" fillId="28" borderId="31" xfId="0" applyFont="1" applyFill="1" applyBorder="1" applyAlignment="1">
      <alignment horizontal="right" vertical="center" wrapText="1"/>
    </xf>
    <xf numFmtId="0" fontId="1" fillId="28" borderId="1" xfId="0" applyFont="1" applyFill="1" applyBorder="1" applyAlignment="1">
      <alignment horizontal="right" vertical="center" wrapText="1"/>
    </xf>
    <xf numFmtId="0" fontId="1" fillId="32" borderId="31" xfId="0" applyFont="1" applyFill="1" applyBorder="1" applyAlignment="1">
      <alignment horizontal="right" vertical="center"/>
    </xf>
    <xf numFmtId="0" fontId="1" fillId="32" borderId="1" xfId="0" applyFont="1" applyFill="1" applyBorder="1" applyAlignment="1">
      <alignment horizontal="right" vertical="center"/>
    </xf>
    <xf numFmtId="0" fontId="59" fillId="14" borderId="7" xfId="0" applyFont="1" applyFill="1" applyBorder="1" applyAlignment="1">
      <alignment horizontal="center" vertical="center"/>
    </xf>
    <xf numFmtId="0" fontId="59" fillId="14" borderId="26" xfId="0" applyFont="1" applyFill="1" applyBorder="1" applyAlignment="1">
      <alignment horizontal="center" vertical="center"/>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6"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6" xfId="0" applyFont="1" applyFill="1" applyBorder="1" applyAlignment="1">
      <alignment horizontal="center" vertical="center"/>
    </xf>
    <xf numFmtId="0" fontId="0" fillId="7" borderId="9" xfId="0" applyFill="1" applyBorder="1" applyAlignment="1">
      <alignment horizontal="center"/>
    </xf>
    <xf numFmtId="0" fontId="59" fillId="29" borderId="25" xfId="0" applyFont="1" applyFill="1" applyBorder="1" applyAlignment="1">
      <alignment horizontal="center" vertical="center"/>
    </xf>
    <xf numFmtId="0" fontId="59" fillId="29" borderId="7" xfId="0" applyFont="1" applyFill="1" applyBorder="1" applyAlignment="1">
      <alignment horizontal="center" vertical="center"/>
    </xf>
    <xf numFmtId="0" fontId="59" fillId="29" borderId="26" xfId="0" applyFont="1" applyFill="1" applyBorder="1" applyAlignment="1">
      <alignment horizontal="center" vertical="center"/>
    </xf>
    <xf numFmtId="0" fontId="59" fillId="33" borderId="7" xfId="0" applyFont="1" applyFill="1" applyBorder="1" applyAlignment="1">
      <alignment horizontal="center" vertical="center"/>
    </xf>
    <xf numFmtId="0" fontId="59" fillId="33" borderId="26" xfId="0" applyFont="1" applyFill="1" applyBorder="1" applyAlignment="1">
      <alignment horizontal="center" vertical="center"/>
    </xf>
    <xf numFmtId="0" fontId="4" fillId="7" borderId="46" xfId="0" applyFont="1" applyFill="1" applyBorder="1" applyAlignment="1">
      <alignment horizontal="center" vertical="center" wrapText="1"/>
    </xf>
    <xf numFmtId="0" fontId="0" fillId="7" borderId="16" xfId="0" applyFill="1" applyBorder="1" applyAlignment="1">
      <alignment horizontal="center"/>
    </xf>
    <xf numFmtId="0" fontId="59" fillId="34" borderId="25" xfId="0" applyFont="1" applyFill="1" applyBorder="1" applyAlignment="1">
      <alignment horizontal="center" vertical="center"/>
    </xf>
    <xf numFmtId="0" fontId="59" fillId="34" borderId="7" xfId="0" applyFont="1" applyFill="1" applyBorder="1" applyAlignment="1">
      <alignment horizontal="center" vertical="center"/>
    </xf>
    <xf numFmtId="0" fontId="59" fillId="34" borderId="26" xfId="0" applyFont="1" applyFill="1" applyBorder="1" applyAlignment="1">
      <alignment horizontal="center" vertical="center"/>
    </xf>
    <xf numFmtId="0" fontId="21" fillId="7" borderId="0" xfId="0" applyFont="1" applyFill="1" applyAlignment="1">
      <alignment horizontal="center" vertical="center"/>
    </xf>
    <xf numFmtId="0" fontId="0" fillId="7" borderId="22" xfId="0" applyFill="1" applyBorder="1" applyAlignment="1">
      <alignment horizont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7" borderId="16" xfId="0" applyFont="1" applyFill="1" applyBorder="1" applyAlignment="1">
      <alignment horizontal="center" vertical="center"/>
    </xf>
    <xf numFmtId="0" fontId="0" fillId="7" borderId="18" xfId="0" applyFont="1" applyFill="1" applyBorder="1" applyAlignment="1">
      <alignment horizontal="center" vertical="center"/>
    </xf>
    <xf numFmtId="0" fontId="0" fillId="8" borderId="12" xfId="0" applyFont="1" applyFill="1" applyBorder="1" applyAlignment="1">
      <alignment horizontal="center" vertical="center"/>
    </xf>
    <xf numFmtId="0" fontId="0" fillId="8" borderId="36" xfId="0" applyFont="1" applyFill="1" applyBorder="1" applyAlignment="1">
      <alignment horizontal="center" vertical="center"/>
    </xf>
    <xf numFmtId="0" fontId="0" fillId="8" borderId="35" xfId="0" applyFont="1" applyFill="1" applyBorder="1" applyAlignment="1">
      <alignment horizontal="center" vertic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tabSelected="1" zoomScale="90" zoomScaleNormal="90" workbookViewId="0">
      <selection sqref="A1:AE1"/>
    </sheetView>
  </sheetViews>
  <sheetFormatPr defaultColWidth="8.6640625" defaultRowHeight="14.4" x14ac:dyDescent="0.3"/>
  <cols>
    <col min="1" max="1" width="2.6640625" customWidth="1"/>
    <col min="2" max="2" width="53.44140625" customWidth="1"/>
    <col min="4" max="4" width="13.6640625" customWidth="1"/>
    <col min="5" max="28" width="4.44140625" customWidth="1"/>
    <col min="29" max="30" width="4.44140625" hidden="1" customWidth="1"/>
    <col min="31" max="31" width="2.6640625" customWidth="1"/>
    <col min="32" max="33" width="4.44140625" customWidth="1"/>
  </cols>
  <sheetData>
    <row r="1" spans="1:31" x14ac:dyDescent="0.3">
      <c r="A1" s="192"/>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1" ht="15.6" x14ac:dyDescent="0.3">
      <c r="A2" s="192"/>
      <c r="B2" s="194" t="s">
        <v>109</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2"/>
    </row>
    <row r="3" spans="1:31" ht="14.4" customHeight="1" x14ac:dyDescent="0.3">
      <c r="A3" s="192"/>
      <c r="B3" s="193" t="s">
        <v>185</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2"/>
    </row>
    <row r="4" spans="1:31" x14ac:dyDescent="0.3">
      <c r="A4" s="192"/>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2"/>
    </row>
    <row r="5" spans="1:31" x14ac:dyDescent="0.3">
      <c r="A5" s="192"/>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2"/>
    </row>
    <row r="6" spans="1:31" x14ac:dyDescent="0.3">
      <c r="A6" s="192"/>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2"/>
    </row>
    <row r="7" spans="1:31" x14ac:dyDescent="0.3">
      <c r="A7" s="192"/>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2"/>
    </row>
    <row r="8" spans="1:31" x14ac:dyDescent="0.3">
      <c r="A8" s="192"/>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2"/>
    </row>
    <row r="9" spans="1:31" x14ac:dyDescent="0.3">
      <c r="A9" s="192"/>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2"/>
    </row>
    <row r="10" spans="1:31" x14ac:dyDescent="0.3">
      <c r="A10" s="192"/>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2"/>
    </row>
    <row r="11" spans="1:31" x14ac:dyDescent="0.3">
      <c r="A11" s="192"/>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2"/>
    </row>
    <row r="12" spans="1:31" x14ac:dyDescent="0.3">
      <c r="A12" s="192"/>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2"/>
    </row>
    <row r="13" spans="1:31" x14ac:dyDescent="0.3">
      <c r="A13" s="192"/>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2"/>
    </row>
    <row r="14" spans="1:31" ht="46.5" customHeight="1" x14ac:dyDescent="0.3">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2"/>
    </row>
    <row r="15" spans="1:31" ht="6" customHeight="1" x14ac:dyDescent="0.3">
      <c r="A15" s="192"/>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E15" s="192"/>
    </row>
    <row r="16" spans="1:31" ht="15.6" x14ac:dyDescent="0.3">
      <c r="A16" s="192"/>
      <c r="B16" s="194" t="s">
        <v>183</v>
      </c>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E16" s="192"/>
    </row>
    <row r="17" spans="1:31" ht="14.4" customHeight="1" x14ac:dyDescent="0.3">
      <c r="A17" s="192"/>
      <c r="B17" s="195" t="s">
        <v>211</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E17" s="192"/>
    </row>
    <row r="18" spans="1:31" x14ac:dyDescent="0.3">
      <c r="A18" s="192"/>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E18" s="192"/>
    </row>
    <row r="19" spans="1:31" x14ac:dyDescent="0.3">
      <c r="A19" s="192"/>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E19" s="192"/>
    </row>
    <row r="20" spans="1:31" x14ac:dyDescent="0.3">
      <c r="A20" s="192"/>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E20" s="192"/>
    </row>
    <row r="21" spans="1:31" x14ac:dyDescent="0.3">
      <c r="A21" s="192"/>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E21" s="192"/>
    </row>
    <row r="22" spans="1:31" x14ac:dyDescent="0.3">
      <c r="A22" s="192"/>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E22" s="192"/>
    </row>
    <row r="23" spans="1:31" x14ac:dyDescent="0.3">
      <c r="A23" s="192"/>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E23" s="192"/>
    </row>
    <row r="24" spans="1:31" ht="87.75" customHeight="1" x14ac:dyDescent="0.3">
      <c r="A24" s="192"/>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E24" s="192"/>
    </row>
    <row r="25" spans="1:31" ht="15" customHeight="1" x14ac:dyDescent="0.3">
      <c r="A25" s="19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640625" defaultRowHeight="14.4" x14ac:dyDescent="0.3"/>
  <cols>
    <col min="1" max="1" width="2.6640625" customWidth="1"/>
    <col min="25" max="25" width="3.88671875" customWidth="1"/>
    <col min="26" max="26" width="3.44140625" customWidth="1"/>
    <col min="33" max="33" width="8.88671875" customWidth="1"/>
    <col min="34" max="34" width="10" customWidth="1"/>
  </cols>
  <sheetData>
    <row r="1" spans="1:33" ht="15" customHeight="1" x14ac:dyDescent="0.3">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2"/>
      <c r="AB1" s="192"/>
      <c r="AC1" s="192"/>
      <c r="AD1" s="192"/>
      <c r="AE1" s="192"/>
      <c r="AF1" s="192"/>
      <c r="AG1" s="192"/>
    </row>
    <row r="2" spans="1:33" ht="15.6" x14ac:dyDescent="0.3">
      <c r="A2" s="199"/>
      <c r="B2" s="201" t="s">
        <v>188</v>
      </c>
      <c r="C2" s="201"/>
      <c r="D2" s="201"/>
      <c r="E2" s="201"/>
      <c r="F2" s="201"/>
      <c r="G2" s="201"/>
      <c r="H2" s="201"/>
      <c r="I2" s="201"/>
      <c r="J2" s="201"/>
      <c r="K2" s="201"/>
      <c r="L2" s="201"/>
      <c r="M2" s="201"/>
      <c r="N2" s="201"/>
      <c r="O2" s="201"/>
      <c r="P2" s="201"/>
      <c r="Q2" s="201"/>
      <c r="R2" s="201"/>
      <c r="S2" s="201"/>
      <c r="T2" s="201"/>
      <c r="U2" s="201"/>
      <c r="V2" s="201"/>
      <c r="W2" s="201"/>
      <c r="X2" s="201"/>
      <c r="Y2" s="201"/>
      <c r="Z2" s="192"/>
      <c r="AA2" s="192"/>
      <c r="AB2" s="192"/>
      <c r="AC2" s="192"/>
      <c r="AD2" s="192"/>
      <c r="AE2" s="192"/>
      <c r="AF2" s="192"/>
      <c r="AG2" s="192"/>
    </row>
    <row r="3" spans="1:33" ht="21" customHeight="1" x14ac:dyDescent="0.3">
      <c r="A3" s="199"/>
      <c r="B3" s="200" t="s">
        <v>186</v>
      </c>
      <c r="C3" s="200"/>
      <c r="D3" s="200"/>
      <c r="E3" s="200"/>
      <c r="F3" s="200"/>
      <c r="G3" s="200"/>
      <c r="H3" s="200"/>
      <c r="I3" s="200"/>
      <c r="J3" s="200"/>
      <c r="K3" s="200"/>
      <c r="L3" s="200"/>
      <c r="M3" s="200"/>
      <c r="N3" s="200"/>
      <c r="O3" s="200"/>
      <c r="P3" s="200"/>
      <c r="Q3" s="200"/>
      <c r="R3" s="200"/>
      <c r="S3" s="200"/>
      <c r="T3" s="200"/>
      <c r="U3" s="200"/>
      <c r="V3" s="200"/>
      <c r="W3" s="200"/>
      <c r="X3" s="200"/>
      <c r="Y3" s="200"/>
      <c r="Z3" s="192"/>
      <c r="AA3" s="198" t="s">
        <v>198</v>
      </c>
      <c r="AB3" s="198"/>
      <c r="AC3" s="198"/>
      <c r="AD3" s="198"/>
      <c r="AE3" s="198"/>
      <c r="AF3" s="198"/>
      <c r="AG3" s="192"/>
    </row>
    <row r="4" spans="1:33" ht="15.6" x14ac:dyDescent="0.3">
      <c r="A4" s="199"/>
      <c r="B4" s="201" t="s">
        <v>189</v>
      </c>
      <c r="C4" s="201"/>
      <c r="D4" s="201"/>
      <c r="E4" s="201"/>
      <c r="F4" s="201"/>
      <c r="G4" s="201"/>
      <c r="H4" s="201"/>
      <c r="I4" s="201"/>
      <c r="J4" s="201"/>
      <c r="K4" s="201"/>
      <c r="L4" s="201"/>
      <c r="M4" s="201"/>
      <c r="N4" s="201"/>
      <c r="O4" s="201"/>
      <c r="P4" s="201"/>
      <c r="Q4" s="201"/>
      <c r="R4" s="201"/>
      <c r="S4" s="201"/>
      <c r="T4" s="201"/>
      <c r="U4" s="201"/>
      <c r="V4" s="201"/>
      <c r="W4" s="201"/>
      <c r="X4" s="201"/>
      <c r="Y4" s="201"/>
      <c r="Z4" s="192"/>
      <c r="AA4" s="197" t="s">
        <v>199</v>
      </c>
      <c r="AB4" s="197"/>
      <c r="AC4" s="197"/>
      <c r="AD4" s="197"/>
      <c r="AE4" s="197"/>
      <c r="AF4" s="197"/>
      <c r="AG4" s="192"/>
    </row>
    <row r="5" spans="1:33" ht="14.4" customHeight="1" x14ac:dyDescent="0.3">
      <c r="A5" s="199"/>
      <c r="B5" s="195" t="s">
        <v>187</v>
      </c>
      <c r="C5" s="195"/>
      <c r="D5" s="195"/>
      <c r="E5" s="195"/>
      <c r="F5" s="195"/>
      <c r="G5" s="195"/>
      <c r="H5" s="195"/>
      <c r="I5" s="195"/>
      <c r="J5" s="195"/>
      <c r="K5" s="195"/>
      <c r="L5" s="195"/>
      <c r="M5" s="195"/>
      <c r="N5" s="195"/>
      <c r="O5" s="195"/>
      <c r="P5" s="195"/>
      <c r="Q5" s="195"/>
      <c r="R5" s="195"/>
      <c r="S5" s="195"/>
      <c r="T5" s="195"/>
      <c r="U5" s="195"/>
      <c r="V5" s="195"/>
      <c r="W5" s="195"/>
      <c r="X5" s="195"/>
      <c r="Y5" s="195"/>
      <c r="Z5" s="192"/>
      <c r="AA5" s="197"/>
      <c r="AB5" s="197"/>
      <c r="AC5" s="197"/>
      <c r="AD5" s="197"/>
      <c r="AE5" s="197"/>
      <c r="AF5" s="197"/>
      <c r="AG5" s="192"/>
    </row>
    <row r="6" spans="1:33" x14ac:dyDescent="0.3">
      <c r="A6" s="199"/>
      <c r="B6" s="195"/>
      <c r="C6" s="195"/>
      <c r="D6" s="195"/>
      <c r="E6" s="195"/>
      <c r="F6" s="195"/>
      <c r="G6" s="195"/>
      <c r="H6" s="195"/>
      <c r="I6" s="195"/>
      <c r="J6" s="195"/>
      <c r="K6" s="195"/>
      <c r="L6" s="195"/>
      <c r="M6" s="195"/>
      <c r="N6" s="195"/>
      <c r="O6" s="195"/>
      <c r="P6" s="195"/>
      <c r="Q6" s="195"/>
      <c r="R6" s="195"/>
      <c r="S6" s="195"/>
      <c r="T6" s="195"/>
      <c r="U6" s="195"/>
      <c r="V6" s="195"/>
      <c r="W6" s="195"/>
      <c r="X6" s="195"/>
      <c r="Y6" s="195"/>
      <c r="Z6" s="192"/>
      <c r="AA6" s="197"/>
      <c r="AB6" s="197"/>
      <c r="AC6" s="197"/>
      <c r="AD6" s="197"/>
      <c r="AE6" s="197"/>
      <c r="AF6" s="197"/>
      <c r="AG6" s="192"/>
    </row>
    <row r="7" spans="1:33" x14ac:dyDescent="0.3">
      <c r="A7" s="199"/>
      <c r="B7" s="195"/>
      <c r="C7" s="195"/>
      <c r="D7" s="195"/>
      <c r="E7" s="195"/>
      <c r="F7" s="195"/>
      <c r="G7" s="195"/>
      <c r="H7" s="195"/>
      <c r="I7" s="195"/>
      <c r="J7" s="195"/>
      <c r="K7" s="195"/>
      <c r="L7" s="195"/>
      <c r="M7" s="195"/>
      <c r="N7" s="195"/>
      <c r="O7" s="195"/>
      <c r="P7" s="195"/>
      <c r="Q7" s="195"/>
      <c r="R7" s="195"/>
      <c r="S7" s="195"/>
      <c r="T7" s="195"/>
      <c r="U7" s="195"/>
      <c r="V7" s="195"/>
      <c r="W7" s="195"/>
      <c r="X7" s="195"/>
      <c r="Y7" s="195"/>
      <c r="Z7" s="192"/>
      <c r="AA7" s="197"/>
      <c r="AB7" s="197"/>
      <c r="AC7" s="197"/>
      <c r="AD7" s="197"/>
      <c r="AE7" s="197"/>
      <c r="AF7" s="197"/>
      <c r="AG7" s="192"/>
    </row>
    <row r="8" spans="1:33" x14ac:dyDescent="0.3">
      <c r="A8" s="199"/>
      <c r="B8" s="195"/>
      <c r="C8" s="195"/>
      <c r="D8" s="195"/>
      <c r="E8" s="195"/>
      <c r="F8" s="195"/>
      <c r="G8" s="195"/>
      <c r="H8" s="195"/>
      <c r="I8" s="195"/>
      <c r="J8" s="195"/>
      <c r="K8" s="195"/>
      <c r="L8" s="195"/>
      <c r="M8" s="195"/>
      <c r="N8" s="195"/>
      <c r="O8" s="195"/>
      <c r="P8" s="195"/>
      <c r="Q8" s="195"/>
      <c r="R8" s="195"/>
      <c r="S8" s="195"/>
      <c r="T8" s="195"/>
      <c r="U8" s="195"/>
      <c r="V8" s="195"/>
      <c r="W8" s="195"/>
      <c r="X8" s="195"/>
      <c r="Y8" s="195"/>
      <c r="Z8" s="192"/>
      <c r="AA8" s="197"/>
      <c r="AB8" s="197"/>
      <c r="AC8" s="197"/>
      <c r="AD8" s="197"/>
      <c r="AE8" s="197"/>
      <c r="AF8" s="197"/>
      <c r="AG8" s="192"/>
    </row>
    <row r="9" spans="1:33" x14ac:dyDescent="0.3">
      <c r="A9" s="199"/>
      <c r="B9" s="195"/>
      <c r="C9" s="195"/>
      <c r="D9" s="195"/>
      <c r="E9" s="195"/>
      <c r="F9" s="195"/>
      <c r="G9" s="195"/>
      <c r="H9" s="195"/>
      <c r="I9" s="195"/>
      <c r="J9" s="195"/>
      <c r="K9" s="195"/>
      <c r="L9" s="195"/>
      <c r="M9" s="195"/>
      <c r="N9" s="195"/>
      <c r="O9" s="195"/>
      <c r="P9" s="195"/>
      <c r="Q9" s="195"/>
      <c r="R9" s="195"/>
      <c r="S9" s="195"/>
      <c r="T9" s="195"/>
      <c r="U9" s="195"/>
      <c r="V9" s="195"/>
      <c r="W9" s="195"/>
      <c r="X9" s="195"/>
      <c r="Y9" s="195"/>
      <c r="Z9" s="192"/>
      <c r="AA9" s="197"/>
      <c r="AB9" s="197"/>
      <c r="AC9" s="197"/>
      <c r="AD9" s="197"/>
      <c r="AE9" s="197"/>
      <c r="AF9" s="197"/>
      <c r="AG9" s="192"/>
    </row>
    <row r="10" spans="1:33" x14ac:dyDescent="0.3">
      <c r="A10" s="199"/>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2"/>
      <c r="AA10" s="197"/>
      <c r="AB10" s="197"/>
      <c r="AC10" s="197"/>
      <c r="AD10" s="197"/>
      <c r="AE10" s="197"/>
      <c r="AF10" s="197"/>
      <c r="AG10" s="192"/>
    </row>
    <row r="11" spans="1:33" x14ac:dyDescent="0.3">
      <c r="A11" s="199"/>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2"/>
      <c r="AA11" s="197"/>
      <c r="AB11" s="197"/>
      <c r="AC11" s="197"/>
      <c r="AD11" s="197"/>
      <c r="AE11" s="197"/>
      <c r="AF11" s="197"/>
      <c r="AG11" s="192"/>
    </row>
    <row r="12" spans="1:33" ht="25.5" customHeight="1" x14ac:dyDescent="0.3">
      <c r="A12" s="199"/>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2"/>
      <c r="AA12" s="197"/>
      <c r="AB12" s="197"/>
      <c r="AC12" s="197"/>
      <c r="AD12" s="197"/>
      <c r="AE12" s="197"/>
      <c r="AF12" s="197"/>
      <c r="AG12" s="192"/>
    </row>
    <row r="13" spans="1:33" ht="15.6" x14ac:dyDescent="0.3">
      <c r="A13" s="199"/>
      <c r="B13" s="194" t="s">
        <v>190</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2"/>
      <c r="AA13" s="197"/>
      <c r="AB13" s="197"/>
      <c r="AC13" s="197"/>
      <c r="AD13" s="197"/>
      <c r="AE13" s="197"/>
      <c r="AF13" s="197"/>
      <c r="AG13" s="192"/>
    </row>
    <row r="14" spans="1:33" ht="14.4" customHeight="1" x14ac:dyDescent="0.3">
      <c r="A14" s="199"/>
      <c r="B14" s="195" t="s">
        <v>192</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2"/>
      <c r="AA14" s="197"/>
      <c r="AB14" s="197"/>
      <c r="AC14" s="197"/>
      <c r="AD14" s="197"/>
      <c r="AE14" s="197"/>
      <c r="AF14" s="197"/>
      <c r="AG14" s="192"/>
    </row>
    <row r="15" spans="1:33" ht="18.75" customHeight="1" x14ac:dyDescent="0.3">
      <c r="A15" s="199"/>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2"/>
      <c r="AA15" s="197"/>
      <c r="AB15" s="197"/>
      <c r="AC15" s="197"/>
      <c r="AD15" s="197"/>
      <c r="AE15" s="197"/>
      <c r="AF15" s="197"/>
      <c r="AG15" s="192"/>
    </row>
    <row r="16" spans="1:33" ht="15" customHeight="1" x14ac:dyDescent="0.3">
      <c r="A16" s="199"/>
      <c r="B16" s="194" t="s">
        <v>191</v>
      </c>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2"/>
      <c r="AA16" s="197"/>
      <c r="AB16" s="197"/>
      <c r="AC16" s="197"/>
      <c r="AD16" s="197"/>
      <c r="AE16" s="197"/>
      <c r="AF16" s="197"/>
      <c r="AG16" s="192"/>
    </row>
    <row r="17" spans="1:33" ht="69" customHeight="1" x14ac:dyDescent="0.3">
      <c r="A17" s="199"/>
      <c r="B17" s="195" t="s">
        <v>196</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2"/>
      <c r="AA17" s="197"/>
      <c r="AB17" s="197"/>
      <c r="AC17" s="197"/>
      <c r="AD17" s="197"/>
      <c r="AE17" s="197"/>
      <c r="AF17" s="197"/>
      <c r="AG17" s="192"/>
    </row>
    <row r="18" spans="1:33" ht="15.6" x14ac:dyDescent="0.3">
      <c r="A18" s="199"/>
      <c r="B18" s="194" t="s">
        <v>193</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2"/>
      <c r="AA18" s="197"/>
      <c r="AB18" s="197"/>
      <c r="AC18" s="197"/>
      <c r="AD18" s="197"/>
      <c r="AE18" s="197"/>
      <c r="AF18" s="197"/>
      <c r="AG18" s="192"/>
    </row>
    <row r="19" spans="1:33" ht="14.4" customHeight="1" x14ac:dyDescent="0.3">
      <c r="A19" s="199"/>
      <c r="B19" s="195" t="s">
        <v>197</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2"/>
      <c r="AA19" s="197"/>
      <c r="AB19" s="197"/>
      <c r="AC19" s="197"/>
      <c r="AD19" s="197"/>
      <c r="AE19" s="197"/>
      <c r="AF19" s="197"/>
      <c r="AG19" s="192"/>
    </row>
    <row r="20" spans="1:33" x14ac:dyDescent="0.3">
      <c r="A20" s="199"/>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2"/>
      <c r="AA20" s="197"/>
      <c r="AB20" s="197"/>
      <c r="AC20" s="197"/>
      <c r="AD20" s="197"/>
      <c r="AE20" s="197"/>
      <c r="AF20" s="197"/>
      <c r="AG20" s="192"/>
    </row>
    <row r="21" spans="1:33" ht="8.25" customHeight="1" x14ac:dyDescent="0.3">
      <c r="A21" s="199"/>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2"/>
      <c r="AA21" s="197"/>
      <c r="AB21" s="197"/>
      <c r="AC21" s="197"/>
      <c r="AD21" s="197"/>
      <c r="AE21" s="197"/>
      <c r="AF21" s="197"/>
      <c r="AG21" s="192"/>
    </row>
    <row r="22" spans="1:33" ht="29.25" customHeight="1" x14ac:dyDescent="0.3">
      <c r="A22" s="199"/>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2"/>
      <c r="AA22" s="197"/>
      <c r="AB22" s="197"/>
      <c r="AC22" s="197"/>
      <c r="AD22" s="197"/>
      <c r="AE22" s="197"/>
      <c r="AF22" s="197"/>
      <c r="AG22" s="192"/>
    </row>
    <row r="23" spans="1:33" ht="15.6" x14ac:dyDescent="0.3">
      <c r="A23" s="199"/>
      <c r="B23" s="194" t="s">
        <v>194</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2"/>
      <c r="AA23" s="197"/>
      <c r="AB23" s="197"/>
      <c r="AC23" s="197"/>
      <c r="AD23" s="197"/>
      <c r="AE23" s="197"/>
      <c r="AF23" s="197"/>
      <c r="AG23" s="192"/>
    </row>
    <row r="24" spans="1:33" x14ac:dyDescent="0.3">
      <c r="A24" s="199"/>
      <c r="B24" s="195" t="s">
        <v>195</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2"/>
      <c r="AA24" s="197"/>
      <c r="AB24" s="197"/>
      <c r="AC24" s="197"/>
      <c r="AD24" s="197"/>
      <c r="AE24" s="197"/>
      <c r="AF24" s="197"/>
      <c r="AG24" s="192"/>
    </row>
    <row r="25" spans="1:33" x14ac:dyDescent="0.3">
      <c r="A25" s="199"/>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2"/>
      <c r="AA25" s="197"/>
      <c r="AB25" s="197"/>
      <c r="AC25" s="197"/>
      <c r="AD25" s="197"/>
      <c r="AE25" s="197"/>
      <c r="AF25" s="197"/>
      <c r="AG25" s="192"/>
    </row>
    <row r="26" spans="1:33" ht="43.5" customHeight="1" x14ac:dyDescent="0.3">
      <c r="A26" s="199"/>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2"/>
      <c r="AA26" s="192"/>
      <c r="AB26" s="192"/>
      <c r="AC26" s="192"/>
      <c r="AD26" s="192"/>
      <c r="AE26" s="192"/>
      <c r="AF26" s="192"/>
      <c r="AG26" s="192"/>
    </row>
    <row r="27" spans="1:33" ht="58.5" customHeight="1" x14ac:dyDescent="0.3">
      <c r="A27" s="53"/>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53"/>
      <c r="AA27" s="192"/>
      <c r="AB27" s="192"/>
      <c r="AC27" s="192"/>
      <c r="AD27" s="192"/>
      <c r="AE27" s="192"/>
      <c r="AF27" s="192"/>
      <c r="AG27" s="192"/>
    </row>
  </sheetData>
  <mergeCells count="21">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 ref="AA4:AF25"/>
    <mergeCell ref="AA1:AG2"/>
    <mergeCell ref="AA26:AF27"/>
    <mergeCell ref="AG3:AG27"/>
    <mergeCell ref="AA3:A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56"/>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6" t="s">
        <v>98</v>
      </c>
      <c r="B1" s="37" t="s">
        <v>106</v>
      </c>
      <c r="C1" s="36" t="s">
        <v>22</v>
      </c>
      <c r="D1" s="36" t="s">
        <v>105</v>
      </c>
      <c r="E1" s="38" t="s">
        <v>165</v>
      </c>
      <c r="F1" s="38" t="s">
        <v>166</v>
      </c>
      <c r="G1" s="38" t="s">
        <v>167</v>
      </c>
      <c r="H1" s="38" t="s">
        <v>168</v>
      </c>
      <c r="I1" s="38" t="s">
        <v>143</v>
      </c>
      <c r="J1" s="38" t="s">
        <v>144</v>
      </c>
      <c r="K1" s="38" t="s">
        <v>145</v>
      </c>
      <c r="L1" s="38" t="s">
        <v>146</v>
      </c>
      <c r="M1" s="38" t="s">
        <v>147</v>
      </c>
      <c r="N1" s="38" t="s">
        <v>148</v>
      </c>
      <c r="O1" s="38" t="s">
        <v>149</v>
      </c>
      <c r="P1" s="38" t="s">
        <v>150</v>
      </c>
      <c r="Q1" s="38" t="s">
        <v>151</v>
      </c>
      <c r="R1" s="38" t="s">
        <v>152</v>
      </c>
      <c r="S1" s="38" t="s">
        <v>153</v>
      </c>
      <c r="T1" s="38" t="s">
        <v>154</v>
      </c>
      <c r="U1" s="38" t="s">
        <v>155</v>
      </c>
      <c r="V1" s="38" t="s">
        <v>156</v>
      </c>
      <c r="W1" s="38" t="s">
        <v>157</v>
      </c>
      <c r="X1" s="38" t="s">
        <v>158</v>
      </c>
      <c r="Y1" s="38" t="s">
        <v>159</v>
      </c>
      <c r="Z1" s="38" t="s">
        <v>160</v>
      </c>
      <c r="AA1" s="38" t="s">
        <v>169</v>
      </c>
      <c r="AB1" s="38" t="s">
        <v>170</v>
      </c>
      <c r="AC1" s="38" t="s">
        <v>171</v>
      </c>
      <c r="AD1" s="38" t="s">
        <v>172</v>
      </c>
      <c r="AE1" s="38" t="s">
        <v>173</v>
      </c>
      <c r="AF1" s="38" t="s">
        <v>174</v>
      </c>
      <c r="AG1" s="38" t="s">
        <v>175</v>
      </c>
      <c r="AH1" s="38" t="s">
        <v>176</v>
      </c>
      <c r="AI1" s="38" t="s">
        <v>177</v>
      </c>
      <c r="AJ1" s="38" t="s">
        <v>178</v>
      </c>
      <c r="AK1" s="38" t="s">
        <v>179</v>
      </c>
      <c r="AL1" s="38" t="s">
        <v>180</v>
      </c>
      <c r="AM1" s="62" t="s">
        <v>21</v>
      </c>
      <c r="AN1" s="64"/>
      <c r="AO1" s="16"/>
      <c r="AP1" s="13" t="s">
        <v>104</v>
      </c>
      <c r="AQ1" s="13"/>
      <c r="AR1" s="13"/>
      <c r="AS1" s="13"/>
    </row>
    <row r="2" spans="1:45" ht="22.2" customHeight="1" x14ac:dyDescent="0.3">
      <c r="A2" s="8">
        <v>1</v>
      </c>
      <c r="B2" s="5" t="s">
        <v>0</v>
      </c>
      <c r="C2" s="39">
        <v>1</v>
      </c>
      <c r="D2" s="202" t="s">
        <v>200</v>
      </c>
      <c r="E2" s="24">
        <v>2</v>
      </c>
      <c r="F2" s="24">
        <v>3</v>
      </c>
      <c r="G2" s="24">
        <v>1</v>
      </c>
      <c r="H2" s="24">
        <v>4</v>
      </c>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17">
        <f t="shared" ref="AM2:AM19" si="0">SUM(E2:AL2)</f>
        <v>10</v>
      </c>
      <c r="AN2" s="16"/>
      <c r="AO2" s="16"/>
      <c r="AP2" s="13">
        <f t="shared" ref="AP2:AP19" si="1">A2</f>
        <v>1</v>
      </c>
      <c r="AQ2" s="13" t="str">
        <f t="shared" ref="AQ2:AQ19" si="2">B2</f>
        <v>Counts quantities of objects (50-100)</v>
      </c>
      <c r="AR2" s="13">
        <f t="shared" ref="AR2:AR19" si="3">C2</f>
        <v>1</v>
      </c>
      <c r="AS2" s="13">
        <f t="shared" ref="AS2:AS19" si="4">AM2</f>
        <v>10</v>
      </c>
    </row>
    <row r="3" spans="1:45" ht="34.799999999999997" customHeight="1" x14ac:dyDescent="0.3">
      <c r="A3" s="7">
        <v>1</v>
      </c>
      <c r="B3" s="2" t="s">
        <v>1</v>
      </c>
      <c r="C3" s="39">
        <v>2</v>
      </c>
      <c r="D3" s="203"/>
      <c r="E3" s="21">
        <v>3</v>
      </c>
      <c r="F3" s="21">
        <v>2</v>
      </c>
      <c r="G3" s="21">
        <v>0</v>
      </c>
      <c r="H3" s="21">
        <v>4</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17">
        <f t="shared" si="0"/>
        <v>9</v>
      </c>
      <c r="AN3" s="16"/>
      <c r="AO3" s="16"/>
      <c r="AP3" s="13">
        <f t="shared" si="1"/>
        <v>1</v>
      </c>
      <c r="AQ3" s="13" t="str">
        <f t="shared" si="2"/>
        <v>Compares sets/numbers, and represents the relationship between these sets/ numbers using &lt;, &gt;, or =</v>
      </c>
      <c r="AR3" s="13">
        <f t="shared" si="3"/>
        <v>2</v>
      </c>
      <c r="AS3" s="13">
        <f t="shared" si="4"/>
        <v>9</v>
      </c>
    </row>
    <row r="4" spans="1:45" ht="23.4" customHeight="1" x14ac:dyDescent="0.3">
      <c r="A4" s="7">
        <v>1</v>
      </c>
      <c r="B4" s="2" t="s">
        <v>2</v>
      </c>
      <c r="C4" s="39">
        <v>3</v>
      </c>
      <c r="D4" s="203"/>
      <c r="E4" s="23">
        <v>1</v>
      </c>
      <c r="F4" s="23">
        <v>0</v>
      </c>
      <c r="G4" s="23">
        <v>2</v>
      </c>
      <c r="H4" s="23">
        <v>4</v>
      </c>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17">
        <f t="shared" si="0"/>
        <v>7</v>
      </c>
      <c r="AN4" s="16"/>
      <c r="AO4" s="16"/>
      <c r="AP4" s="13">
        <f t="shared" si="1"/>
        <v>1</v>
      </c>
      <c r="AQ4" s="13" t="str">
        <f t="shared" si="2"/>
        <v>Composes 2-digit whole numbers</v>
      </c>
      <c r="AR4" s="13">
        <f t="shared" si="3"/>
        <v>3</v>
      </c>
      <c r="AS4" s="13">
        <f t="shared" si="4"/>
        <v>7</v>
      </c>
    </row>
    <row r="5" spans="1:45" ht="21" customHeight="1" x14ac:dyDescent="0.3">
      <c r="A5" s="7">
        <v>1</v>
      </c>
      <c r="B5" s="2" t="s">
        <v>3</v>
      </c>
      <c r="C5" s="39">
        <v>4</v>
      </c>
      <c r="D5" s="203"/>
      <c r="E5" s="22">
        <v>4</v>
      </c>
      <c r="F5" s="22">
        <v>2</v>
      </c>
      <c r="G5" s="22">
        <v>2</v>
      </c>
      <c r="H5" s="22">
        <v>4</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17">
        <f t="shared" si="0"/>
        <v>12</v>
      </c>
      <c r="AN5" s="16"/>
      <c r="AO5" s="16"/>
      <c r="AP5" s="13">
        <f t="shared" si="1"/>
        <v>1</v>
      </c>
      <c r="AQ5" s="13" t="str">
        <f t="shared" si="2"/>
        <v>Orders 2-digit numbers</v>
      </c>
      <c r="AR5" s="13">
        <f t="shared" si="3"/>
        <v>4</v>
      </c>
      <c r="AS5" s="13">
        <f t="shared" si="4"/>
        <v>12</v>
      </c>
    </row>
    <row r="6" spans="1:45" ht="22.8" customHeight="1" x14ac:dyDescent="0.3">
      <c r="A6" s="7">
        <v>1</v>
      </c>
      <c r="B6" s="2" t="s">
        <v>4</v>
      </c>
      <c r="C6" s="39">
        <v>5</v>
      </c>
      <c r="D6" s="203"/>
      <c r="E6" s="21">
        <v>0</v>
      </c>
      <c r="F6" s="21">
        <v>4</v>
      </c>
      <c r="G6" s="21">
        <v>3</v>
      </c>
      <c r="H6" s="21">
        <v>4</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7">
        <f t="shared" si="0"/>
        <v>11</v>
      </c>
      <c r="AN6" s="16"/>
      <c r="AO6" s="16"/>
      <c r="AP6" s="13">
        <f t="shared" si="1"/>
        <v>1</v>
      </c>
      <c r="AQ6" s="13" t="str">
        <f t="shared" si="2"/>
        <v>Decomposes 2-digit whole numbers</v>
      </c>
      <c r="AR6" s="13">
        <f t="shared" si="3"/>
        <v>5</v>
      </c>
      <c r="AS6" s="13">
        <f t="shared" si="4"/>
        <v>11</v>
      </c>
    </row>
    <row r="7" spans="1:45" ht="26.4" customHeight="1" x14ac:dyDescent="0.3">
      <c r="A7" s="7">
        <v>1</v>
      </c>
      <c r="B7" s="2" t="s">
        <v>5</v>
      </c>
      <c r="C7" s="39">
        <v>6</v>
      </c>
      <c r="D7" s="204"/>
      <c r="E7" s="21">
        <v>2</v>
      </c>
      <c r="F7" s="21">
        <v>4</v>
      </c>
      <c r="G7" s="21">
        <v>0</v>
      </c>
      <c r="H7" s="21">
        <v>4</v>
      </c>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7">
        <f t="shared" si="0"/>
        <v>10</v>
      </c>
      <c r="AN7" s="16"/>
      <c r="AO7" s="16"/>
      <c r="AP7" s="13">
        <f t="shared" si="1"/>
        <v>1</v>
      </c>
      <c r="AQ7" s="13" t="str">
        <f t="shared" si="2"/>
        <v>Rounds numbers to the nearest ten</v>
      </c>
      <c r="AR7" s="13">
        <f t="shared" si="3"/>
        <v>6</v>
      </c>
      <c r="AS7" s="13">
        <f t="shared" si="4"/>
        <v>10</v>
      </c>
    </row>
    <row r="8" spans="1:45" ht="20.399999999999999" customHeight="1" x14ac:dyDescent="0.3">
      <c r="A8" s="25">
        <v>2</v>
      </c>
      <c r="B8" s="26" t="s">
        <v>6</v>
      </c>
      <c r="C8" s="39">
        <v>7</v>
      </c>
      <c r="D8" s="202" t="s">
        <v>201</v>
      </c>
      <c r="E8" s="29">
        <v>4</v>
      </c>
      <c r="F8" s="29">
        <v>1</v>
      </c>
      <c r="G8" s="29">
        <v>2</v>
      </c>
      <c r="H8" s="29">
        <v>3</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54"/>
      <c r="AM8" s="57">
        <f t="shared" si="0"/>
        <v>10</v>
      </c>
      <c r="AN8" s="16"/>
      <c r="AO8" s="16"/>
      <c r="AP8" s="13">
        <f t="shared" si="1"/>
        <v>2</v>
      </c>
      <c r="AQ8" s="13" t="str">
        <f t="shared" si="2"/>
        <v>Translates a word problem into a number sentence</v>
      </c>
      <c r="AR8" s="13">
        <f t="shared" si="3"/>
        <v>7</v>
      </c>
      <c r="AS8" s="13">
        <f t="shared" si="4"/>
        <v>10</v>
      </c>
    </row>
    <row r="9" spans="1:45" ht="24" customHeight="1" x14ac:dyDescent="0.3">
      <c r="A9" s="25">
        <v>2</v>
      </c>
      <c r="B9" s="26" t="s">
        <v>7</v>
      </c>
      <c r="C9" s="39">
        <v>8</v>
      </c>
      <c r="D9" s="203"/>
      <c r="E9" s="29">
        <v>0</v>
      </c>
      <c r="F9" s="29">
        <v>3</v>
      </c>
      <c r="G9" s="29">
        <v>4</v>
      </c>
      <c r="H9" s="29">
        <v>2</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54"/>
      <c r="AM9" s="17">
        <f t="shared" si="0"/>
        <v>9</v>
      </c>
      <c r="AN9" s="16"/>
      <c r="AO9" s="16"/>
      <c r="AP9" s="13">
        <f t="shared" si="1"/>
        <v>2</v>
      </c>
      <c r="AQ9" s="13" t="str">
        <f t="shared" si="2"/>
        <v>Uses addition and subtraction to solve a word problem</v>
      </c>
      <c r="AR9" s="13">
        <f t="shared" si="3"/>
        <v>8</v>
      </c>
      <c r="AS9" s="13">
        <f t="shared" si="4"/>
        <v>9</v>
      </c>
    </row>
    <row r="10" spans="1:45" ht="22.2" customHeight="1" x14ac:dyDescent="0.3">
      <c r="A10" s="25">
        <v>2</v>
      </c>
      <c r="B10" s="26" t="s">
        <v>8</v>
      </c>
      <c r="C10" s="39">
        <v>9</v>
      </c>
      <c r="D10" s="203"/>
      <c r="E10" s="30">
        <v>2</v>
      </c>
      <c r="F10" s="29">
        <v>3</v>
      </c>
      <c r="G10" s="29">
        <v>4</v>
      </c>
      <c r="H10" s="29">
        <v>3</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54"/>
      <c r="AM10" s="17">
        <f t="shared" si="0"/>
        <v>12</v>
      </c>
      <c r="AN10" s="16"/>
      <c r="AO10" s="16"/>
      <c r="AP10" s="13">
        <f t="shared" si="1"/>
        <v>2</v>
      </c>
      <c r="AQ10" s="13" t="str">
        <f t="shared" si="2"/>
        <v>Translates pictorial representations into branching bonds </v>
      </c>
      <c r="AR10" s="13">
        <f t="shared" si="3"/>
        <v>9</v>
      </c>
      <c r="AS10" s="13">
        <f t="shared" si="4"/>
        <v>12</v>
      </c>
    </row>
    <row r="11" spans="1:45" ht="27" customHeight="1" x14ac:dyDescent="0.3">
      <c r="A11" s="25">
        <v>2</v>
      </c>
      <c r="B11" s="27" t="s">
        <v>9</v>
      </c>
      <c r="C11" s="39">
        <v>10</v>
      </c>
      <c r="D11" s="204"/>
      <c r="E11" s="30">
        <v>1</v>
      </c>
      <c r="F11" s="29">
        <v>4</v>
      </c>
      <c r="G11" s="29">
        <v>3</v>
      </c>
      <c r="H11" s="29">
        <v>3</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54"/>
      <c r="AM11" s="17">
        <f t="shared" si="0"/>
        <v>11</v>
      </c>
      <c r="AN11" s="16"/>
      <c r="AO11" s="16"/>
      <c r="AP11" s="13">
        <f t="shared" si="1"/>
        <v>2</v>
      </c>
      <c r="AQ11" s="13" t="str">
        <f t="shared" si="2"/>
        <v>Translates pictorial representations into written number sentences </v>
      </c>
      <c r="AR11" s="13">
        <f t="shared" si="3"/>
        <v>10</v>
      </c>
      <c r="AS11" s="13">
        <f t="shared" si="4"/>
        <v>11</v>
      </c>
    </row>
    <row r="12" spans="1:45" ht="28.8" x14ac:dyDescent="0.3">
      <c r="A12" s="31">
        <v>3</v>
      </c>
      <c r="B12" s="33" t="s">
        <v>10</v>
      </c>
      <c r="C12" s="39">
        <v>11</v>
      </c>
      <c r="D12" s="202" t="s">
        <v>202</v>
      </c>
      <c r="E12" s="34">
        <v>2</v>
      </c>
      <c r="F12" s="34">
        <v>3</v>
      </c>
      <c r="G12" s="34">
        <v>1</v>
      </c>
      <c r="H12" s="34">
        <v>4</v>
      </c>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55"/>
      <c r="AM12" s="57">
        <f t="shared" si="0"/>
        <v>10</v>
      </c>
      <c r="AN12" s="16"/>
      <c r="AO12" s="16"/>
      <c r="AP12" s="13">
        <f t="shared" si="1"/>
        <v>3</v>
      </c>
      <c r="AQ12" s="13" t="str">
        <f t="shared" si="2"/>
        <v>Identifies halves and quarters and uses appropriate fractional notation</v>
      </c>
      <c r="AR12" s="13">
        <f t="shared" si="3"/>
        <v>11</v>
      </c>
      <c r="AS12" s="13">
        <f t="shared" si="4"/>
        <v>10</v>
      </c>
    </row>
    <row r="13" spans="1:45" ht="18" customHeight="1" x14ac:dyDescent="0.3">
      <c r="A13" s="31">
        <v>3</v>
      </c>
      <c r="B13" s="33" t="s">
        <v>11</v>
      </c>
      <c r="C13" s="39">
        <v>12</v>
      </c>
      <c r="D13" s="203"/>
      <c r="E13" s="34">
        <v>3</v>
      </c>
      <c r="F13" s="34">
        <v>3</v>
      </c>
      <c r="G13" s="34">
        <v>0</v>
      </c>
      <c r="H13" s="34">
        <v>4</v>
      </c>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55"/>
      <c r="AM13" s="17">
        <f t="shared" si="0"/>
        <v>10</v>
      </c>
      <c r="AN13" s="16"/>
      <c r="AO13" s="16"/>
      <c r="AP13" s="13">
        <f t="shared" si="1"/>
        <v>3</v>
      </c>
      <c r="AQ13" s="13" t="str">
        <f t="shared" si="2"/>
        <v>Compares fractions</v>
      </c>
      <c r="AR13" s="13">
        <f t="shared" si="3"/>
        <v>12</v>
      </c>
      <c r="AS13" s="13">
        <f t="shared" si="4"/>
        <v>10</v>
      </c>
    </row>
    <row r="14" spans="1:45" ht="19.8" customHeight="1" x14ac:dyDescent="0.3">
      <c r="A14" s="31">
        <v>3</v>
      </c>
      <c r="B14" s="33" t="s">
        <v>12</v>
      </c>
      <c r="C14" s="39">
        <v>13</v>
      </c>
      <c r="D14" s="204"/>
      <c r="E14" s="34">
        <v>3</v>
      </c>
      <c r="F14" s="34">
        <v>3</v>
      </c>
      <c r="G14" s="34">
        <v>1</v>
      </c>
      <c r="H14" s="34">
        <v>4</v>
      </c>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55"/>
      <c r="AM14" s="18">
        <f t="shared" si="0"/>
        <v>11</v>
      </c>
      <c r="AN14" s="16"/>
      <c r="AO14" s="16"/>
      <c r="AP14" s="13">
        <f t="shared" si="1"/>
        <v>3</v>
      </c>
      <c r="AQ14" s="13" t="str">
        <f t="shared" si="2"/>
        <v>Counts in wholes and parts</v>
      </c>
      <c r="AR14" s="13">
        <f t="shared" si="3"/>
        <v>13</v>
      </c>
      <c r="AS14" s="13">
        <f t="shared" si="4"/>
        <v>11</v>
      </c>
    </row>
    <row r="15" spans="1:45" ht="34.799999999999997" customHeight="1" x14ac:dyDescent="0.3">
      <c r="A15" s="9">
        <v>4</v>
      </c>
      <c r="B15" s="4" t="s">
        <v>14</v>
      </c>
      <c r="C15" s="39">
        <v>14</v>
      </c>
      <c r="D15" s="202" t="s">
        <v>203</v>
      </c>
      <c r="E15" s="35">
        <v>0</v>
      </c>
      <c r="F15" s="35">
        <v>4</v>
      </c>
      <c r="G15" s="35">
        <v>2</v>
      </c>
      <c r="H15" s="35">
        <v>3</v>
      </c>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56"/>
      <c r="AM15" s="17">
        <f t="shared" si="0"/>
        <v>9</v>
      </c>
      <c r="AN15" s="16"/>
      <c r="AO15" s="16"/>
      <c r="AP15" s="13">
        <f t="shared" si="1"/>
        <v>4</v>
      </c>
      <c r="AQ15" s="13" t="str">
        <f t="shared" si="2"/>
        <v>Use appropriate symbols to represent multiple information or values on a data display</v>
      </c>
      <c r="AR15" s="13">
        <f t="shared" si="3"/>
        <v>14</v>
      </c>
      <c r="AS15" s="13">
        <f t="shared" si="4"/>
        <v>9</v>
      </c>
    </row>
    <row r="16" spans="1:45" ht="25.2" customHeight="1" x14ac:dyDescent="0.3">
      <c r="A16" s="9">
        <v>4</v>
      </c>
      <c r="B16" s="3" t="s">
        <v>13</v>
      </c>
      <c r="C16" s="39">
        <v>15</v>
      </c>
      <c r="D16" s="203"/>
      <c r="E16" s="35">
        <v>1</v>
      </c>
      <c r="F16" s="35">
        <v>4</v>
      </c>
      <c r="G16" s="35">
        <v>2</v>
      </c>
      <c r="H16" s="35">
        <v>3</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56"/>
      <c r="AM16" s="17">
        <f t="shared" si="0"/>
        <v>10</v>
      </c>
      <c r="AN16" s="16"/>
      <c r="AO16" s="16"/>
      <c r="AP16" s="13">
        <f t="shared" si="1"/>
        <v>4</v>
      </c>
      <c r="AQ16" s="13" t="str">
        <f t="shared" si="2"/>
        <v>Interprets data on pictograms to calculate totals</v>
      </c>
      <c r="AR16" s="13">
        <f t="shared" si="3"/>
        <v>15</v>
      </c>
      <c r="AS16" s="13">
        <f t="shared" si="4"/>
        <v>10</v>
      </c>
    </row>
    <row r="17" spans="1:414" ht="24" customHeight="1" x14ac:dyDescent="0.3">
      <c r="A17" s="9">
        <v>4</v>
      </c>
      <c r="B17" s="3" t="s">
        <v>107</v>
      </c>
      <c r="C17" s="39">
        <v>16</v>
      </c>
      <c r="D17" s="203"/>
      <c r="E17" s="35">
        <v>3</v>
      </c>
      <c r="F17" s="35">
        <v>3</v>
      </c>
      <c r="G17" s="35">
        <v>3</v>
      </c>
      <c r="H17" s="35">
        <v>4</v>
      </c>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56"/>
      <c r="AM17" s="17">
        <f t="shared" si="0"/>
        <v>13</v>
      </c>
      <c r="AN17" s="16"/>
      <c r="AO17" s="16"/>
      <c r="AP17" s="13">
        <f t="shared" si="1"/>
        <v>4</v>
      </c>
      <c r="AQ17" s="13" t="str">
        <f t="shared" si="2"/>
        <v>Interprets data on pictograms to compare two amounts</v>
      </c>
      <c r="AR17" s="13">
        <f t="shared" si="3"/>
        <v>16</v>
      </c>
      <c r="AS17" s="13">
        <f t="shared" si="4"/>
        <v>13</v>
      </c>
    </row>
    <row r="18" spans="1:414" ht="22.2" customHeight="1" x14ac:dyDescent="0.3">
      <c r="A18" s="9">
        <v>4</v>
      </c>
      <c r="B18" s="3" t="s">
        <v>15</v>
      </c>
      <c r="C18" s="39">
        <v>17</v>
      </c>
      <c r="D18" s="203"/>
      <c r="E18" s="35">
        <v>2</v>
      </c>
      <c r="F18" s="35">
        <v>4</v>
      </c>
      <c r="G18" s="35">
        <v>3</v>
      </c>
      <c r="H18" s="35">
        <v>4</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56"/>
      <c r="AM18" s="17">
        <f t="shared" si="0"/>
        <v>13</v>
      </c>
      <c r="AN18" s="16"/>
      <c r="AO18" s="16"/>
      <c r="AP18" s="13">
        <f t="shared" si="1"/>
        <v>4</v>
      </c>
      <c r="AQ18" s="13" t="str">
        <f t="shared" si="2"/>
        <v>Represents and displays data using tally charts</v>
      </c>
      <c r="AR18" s="13">
        <f t="shared" si="3"/>
        <v>17</v>
      </c>
      <c r="AS18" s="13">
        <f t="shared" si="4"/>
        <v>13</v>
      </c>
    </row>
    <row r="19" spans="1:414" ht="20.399999999999999" customHeight="1" x14ac:dyDescent="0.3">
      <c r="A19" s="52">
        <v>4</v>
      </c>
      <c r="B19" s="3" t="s">
        <v>108</v>
      </c>
      <c r="C19" s="39">
        <v>18</v>
      </c>
      <c r="D19" s="204"/>
      <c r="E19" s="35">
        <v>4</v>
      </c>
      <c r="F19" s="35">
        <v>4</v>
      </c>
      <c r="G19" s="35">
        <v>3</v>
      </c>
      <c r="H19" s="35">
        <v>4</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56"/>
      <c r="AM19" s="58">
        <f t="shared" si="0"/>
        <v>15</v>
      </c>
      <c r="AN19" s="16"/>
      <c r="AO19" s="16"/>
      <c r="AP19" s="13">
        <f t="shared" si="1"/>
        <v>4</v>
      </c>
      <c r="AQ19" s="13" t="str">
        <f t="shared" si="2"/>
        <v>Interprets data on pictograms to solve problems</v>
      </c>
      <c r="AR19" s="13">
        <f t="shared" si="3"/>
        <v>18</v>
      </c>
      <c r="AS19" s="13">
        <f t="shared" si="4"/>
        <v>15</v>
      </c>
    </row>
    <row r="20" spans="1:414" ht="22.5" customHeight="1" x14ac:dyDescent="0.3">
      <c r="A20" s="51"/>
      <c r="B20" s="205"/>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184"/>
      <c r="AN20" s="16"/>
      <c r="AO20" s="16"/>
      <c r="AP20" s="13"/>
      <c r="AQ20" s="13"/>
      <c r="AR20" s="13"/>
      <c r="AS20" s="13"/>
    </row>
    <row r="21" spans="1:414" s="6" customFormat="1" ht="19.5" customHeight="1" x14ac:dyDescent="0.3">
      <c r="A21" s="220"/>
      <c r="B21" s="218" t="s">
        <v>16</v>
      </c>
      <c r="C21" s="219"/>
      <c r="D21" s="219"/>
      <c r="E21" s="59">
        <f t="shared" ref="E21:AL21" si="5">SUMIF($A2:$A19,1,E2:E19)</f>
        <v>12</v>
      </c>
      <c r="F21" s="59">
        <f t="shared" si="5"/>
        <v>15</v>
      </c>
      <c r="G21" s="59">
        <f t="shared" ref="G21" si="6">SUMIF($A2:$A19,1,G2:G19)</f>
        <v>8</v>
      </c>
      <c r="H21" s="59">
        <f t="shared" si="5"/>
        <v>24</v>
      </c>
      <c r="I21" s="59">
        <f t="shared" si="5"/>
        <v>0</v>
      </c>
      <c r="J21" s="59">
        <f t="shared" si="5"/>
        <v>0</v>
      </c>
      <c r="K21" s="59">
        <f t="shared" si="5"/>
        <v>0</v>
      </c>
      <c r="L21" s="59">
        <f t="shared" ref="L21:N21" si="7">SUMIF($A2:$A19,1,L2:L19)</f>
        <v>0</v>
      </c>
      <c r="M21" s="59">
        <f t="shared" si="7"/>
        <v>0</v>
      </c>
      <c r="N21" s="59">
        <f t="shared" si="7"/>
        <v>0</v>
      </c>
      <c r="O21" s="59">
        <f t="shared" si="5"/>
        <v>0</v>
      </c>
      <c r="P21" s="59">
        <f t="shared" si="5"/>
        <v>0</v>
      </c>
      <c r="Q21" s="59">
        <f t="shared" si="5"/>
        <v>0</v>
      </c>
      <c r="R21" s="59">
        <f t="shared" si="5"/>
        <v>0</v>
      </c>
      <c r="S21" s="59">
        <f t="shared" si="5"/>
        <v>0</v>
      </c>
      <c r="T21" s="59">
        <f t="shared" si="5"/>
        <v>0</v>
      </c>
      <c r="U21" s="59">
        <f t="shared" si="5"/>
        <v>0</v>
      </c>
      <c r="V21" s="59">
        <f t="shared" si="5"/>
        <v>0</v>
      </c>
      <c r="W21" s="59">
        <f t="shared" si="5"/>
        <v>0</v>
      </c>
      <c r="X21" s="59">
        <f t="shared" si="5"/>
        <v>0</v>
      </c>
      <c r="Y21" s="59">
        <f t="shared" si="5"/>
        <v>0</v>
      </c>
      <c r="Z21" s="59">
        <f t="shared" si="5"/>
        <v>0</v>
      </c>
      <c r="AA21" s="59">
        <f t="shared" si="5"/>
        <v>0</v>
      </c>
      <c r="AB21" s="59">
        <f t="shared" si="5"/>
        <v>0</v>
      </c>
      <c r="AC21" s="59">
        <f t="shared" si="5"/>
        <v>0</v>
      </c>
      <c r="AD21" s="59">
        <f t="shared" si="5"/>
        <v>0</v>
      </c>
      <c r="AE21" s="59">
        <f t="shared" si="5"/>
        <v>0</v>
      </c>
      <c r="AF21" s="59">
        <f t="shared" si="5"/>
        <v>0</v>
      </c>
      <c r="AG21" s="59">
        <f t="shared" si="5"/>
        <v>0</v>
      </c>
      <c r="AH21" s="59">
        <f t="shared" si="5"/>
        <v>0</v>
      </c>
      <c r="AI21" s="59">
        <f t="shared" si="5"/>
        <v>0</v>
      </c>
      <c r="AJ21" s="59">
        <f t="shared" si="5"/>
        <v>0</v>
      </c>
      <c r="AK21" s="59">
        <f t="shared" si="5"/>
        <v>0</v>
      </c>
      <c r="AL21" s="60">
        <f t="shared" si="5"/>
        <v>0</v>
      </c>
      <c r="AM21" s="16"/>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6" customFormat="1" ht="18.75" customHeight="1" x14ac:dyDescent="0.3">
      <c r="A22" s="220"/>
      <c r="B22" s="222" t="s">
        <v>17</v>
      </c>
      <c r="C22" s="223"/>
      <c r="D22" s="223"/>
      <c r="E22" s="29">
        <f t="shared" ref="E22:AL22" si="8">SUMIF($A2:$A19,2,E2:E19)</f>
        <v>7</v>
      </c>
      <c r="F22" s="29">
        <f t="shared" si="8"/>
        <v>11</v>
      </c>
      <c r="G22" s="29">
        <f t="shared" ref="G22" si="9">SUMIF($A2:$A19,2,G2:G19)</f>
        <v>13</v>
      </c>
      <c r="H22" s="29">
        <f t="shared" si="8"/>
        <v>11</v>
      </c>
      <c r="I22" s="29">
        <f t="shared" si="8"/>
        <v>0</v>
      </c>
      <c r="J22" s="29">
        <f t="shared" si="8"/>
        <v>0</v>
      </c>
      <c r="K22" s="29">
        <f t="shared" si="8"/>
        <v>0</v>
      </c>
      <c r="L22" s="29">
        <f t="shared" ref="L22:N22" si="10">SUMIF($A2:$A19,2,L2:L19)</f>
        <v>0</v>
      </c>
      <c r="M22" s="29">
        <f t="shared" si="10"/>
        <v>0</v>
      </c>
      <c r="N22" s="29">
        <f t="shared" si="10"/>
        <v>0</v>
      </c>
      <c r="O22" s="29">
        <f t="shared" si="8"/>
        <v>0</v>
      </c>
      <c r="P22" s="29">
        <f t="shared" si="8"/>
        <v>0</v>
      </c>
      <c r="Q22" s="29">
        <f t="shared" si="8"/>
        <v>0</v>
      </c>
      <c r="R22" s="29">
        <f t="shared" si="8"/>
        <v>0</v>
      </c>
      <c r="S22" s="29">
        <f t="shared" si="8"/>
        <v>0</v>
      </c>
      <c r="T22" s="29">
        <f t="shared" si="8"/>
        <v>0</v>
      </c>
      <c r="U22" s="29">
        <f t="shared" si="8"/>
        <v>0</v>
      </c>
      <c r="V22" s="29">
        <f t="shared" si="8"/>
        <v>0</v>
      </c>
      <c r="W22" s="29">
        <f t="shared" si="8"/>
        <v>0</v>
      </c>
      <c r="X22" s="29">
        <f t="shared" si="8"/>
        <v>0</v>
      </c>
      <c r="Y22" s="29">
        <f t="shared" si="8"/>
        <v>0</v>
      </c>
      <c r="Z22" s="29">
        <f t="shared" si="8"/>
        <v>0</v>
      </c>
      <c r="AA22" s="29">
        <f t="shared" si="8"/>
        <v>0</v>
      </c>
      <c r="AB22" s="29">
        <f t="shared" si="8"/>
        <v>0</v>
      </c>
      <c r="AC22" s="29">
        <f t="shared" si="8"/>
        <v>0</v>
      </c>
      <c r="AD22" s="29">
        <f t="shared" si="8"/>
        <v>0</v>
      </c>
      <c r="AE22" s="29">
        <f t="shared" si="8"/>
        <v>0</v>
      </c>
      <c r="AF22" s="29">
        <f t="shared" si="8"/>
        <v>0</v>
      </c>
      <c r="AG22" s="29">
        <f t="shared" si="8"/>
        <v>0</v>
      </c>
      <c r="AH22" s="29">
        <f t="shared" si="8"/>
        <v>0</v>
      </c>
      <c r="AI22" s="29">
        <f t="shared" si="8"/>
        <v>0</v>
      </c>
      <c r="AJ22" s="29">
        <f t="shared" si="8"/>
        <v>0</v>
      </c>
      <c r="AK22" s="29">
        <f t="shared" si="8"/>
        <v>0</v>
      </c>
      <c r="AL22" s="42">
        <f t="shared" si="8"/>
        <v>0</v>
      </c>
      <c r="AM22" s="16"/>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6" customFormat="1" ht="20.7" customHeight="1" x14ac:dyDescent="0.3">
      <c r="A23" s="220"/>
      <c r="B23" s="224" t="s">
        <v>18</v>
      </c>
      <c r="C23" s="225"/>
      <c r="D23" s="225"/>
      <c r="E23" s="34">
        <f t="shared" ref="E23:AL23" si="11">SUMIF($A2:$A19,3,E2:E19)</f>
        <v>8</v>
      </c>
      <c r="F23" s="34">
        <f t="shared" si="11"/>
        <v>9</v>
      </c>
      <c r="G23" s="34">
        <f t="shared" ref="G23" si="12">SUMIF($A2:$A19,3,G2:G19)</f>
        <v>2</v>
      </c>
      <c r="H23" s="34">
        <f t="shared" si="11"/>
        <v>12</v>
      </c>
      <c r="I23" s="34">
        <f t="shared" si="11"/>
        <v>0</v>
      </c>
      <c r="J23" s="34">
        <f t="shared" si="11"/>
        <v>0</v>
      </c>
      <c r="K23" s="34">
        <f t="shared" si="11"/>
        <v>0</v>
      </c>
      <c r="L23" s="34">
        <f t="shared" ref="L23:N23" si="13">SUMIF($A2:$A19,3,L2:L19)</f>
        <v>0</v>
      </c>
      <c r="M23" s="34">
        <f t="shared" si="13"/>
        <v>0</v>
      </c>
      <c r="N23" s="34">
        <f t="shared" si="13"/>
        <v>0</v>
      </c>
      <c r="O23" s="34">
        <f t="shared" si="11"/>
        <v>0</v>
      </c>
      <c r="P23" s="34">
        <f t="shared" si="11"/>
        <v>0</v>
      </c>
      <c r="Q23" s="34">
        <f t="shared" si="11"/>
        <v>0</v>
      </c>
      <c r="R23" s="34">
        <f t="shared" si="11"/>
        <v>0</v>
      </c>
      <c r="S23" s="34">
        <f t="shared" si="11"/>
        <v>0</v>
      </c>
      <c r="T23" s="34">
        <f t="shared" si="11"/>
        <v>0</v>
      </c>
      <c r="U23" s="34">
        <f t="shared" si="11"/>
        <v>0</v>
      </c>
      <c r="V23" s="34">
        <f t="shared" si="11"/>
        <v>0</v>
      </c>
      <c r="W23" s="34">
        <f t="shared" si="11"/>
        <v>0</v>
      </c>
      <c r="X23" s="34">
        <f t="shared" si="11"/>
        <v>0</v>
      </c>
      <c r="Y23" s="34">
        <f t="shared" si="11"/>
        <v>0</v>
      </c>
      <c r="Z23" s="34">
        <f t="shared" si="11"/>
        <v>0</v>
      </c>
      <c r="AA23" s="34">
        <f t="shared" si="11"/>
        <v>0</v>
      </c>
      <c r="AB23" s="34">
        <f t="shared" si="11"/>
        <v>0</v>
      </c>
      <c r="AC23" s="34">
        <f t="shared" si="11"/>
        <v>0</v>
      </c>
      <c r="AD23" s="34">
        <f t="shared" si="11"/>
        <v>0</v>
      </c>
      <c r="AE23" s="34">
        <f t="shared" si="11"/>
        <v>0</v>
      </c>
      <c r="AF23" s="34">
        <f t="shared" si="11"/>
        <v>0</v>
      </c>
      <c r="AG23" s="34">
        <f t="shared" si="11"/>
        <v>0</v>
      </c>
      <c r="AH23" s="34">
        <f t="shared" si="11"/>
        <v>0</v>
      </c>
      <c r="AI23" s="34">
        <f t="shared" si="11"/>
        <v>0</v>
      </c>
      <c r="AJ23" s="34">
        <f t="shared" si="11"/>
        <v>0</v>
      </c>
      <c r="AK23" s="34">
        <f t="shared" si="11"/>
        <v>0</v>
      </c>
      <c r="AL23" s="43">
        <f t="shared" si="11"/>
        <v>0</v>
      </c>
      <c r="AM23" s="16"/>
      <c r="AN23" s="16"/>
      <c r="AO23" s="16"/>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row>
    <row r="24" spans="1:414" s="6" customFormat="1" ht="20.25" customHeight="1" x14ac:dyDescent="0.3">
      <c r="A24" s="220"/>
      <c r="B24" s="226" t="s">
        <v>19</v>
      </c>
      <c r="C24" s="227"/>
      <c r="D24" s="227"/>
      <c r="E24" s="40">
        <f t="shared" ref="E24:AL24" si="14">SUMIF($A2:$A19,4,E2:E19)</f>
        <v>10</v>
      </c>
      <c r="F24" s="40">
        <f t="shared" si="14"/>
        <v>19</v>
      </c>
      <c r="G24" s="40">
        <f t="shared" ref="G24" si="15">SUMIF($A2:$A19,4,G2:G19)</f>
        <v>13</v>
      </c>
      <c r="H24" s="40">
        <f t="shared" si="14"/>
        <v>18</v>
      </c>
      <c r="I24" s="40">
        <f t="shared" si="14"/>
        <v>0</v>
      </c>
      <c r="J24" s="40">
        <f t="shared" si="14"/>
        <v>0</v>
      </c>
      <c r="K24" s="40">
        <f t="shared" si="14"/>
        <v>0</v>
      </c>
      <c r="L24" s="40">
        <f t="shared" ref="L24:N24" si="16">SUMIF($A2:$A19,4,L2:L19)</f>
        <v>0</v>
      </c>
      <c r="M24" s="40">
        <f t="shared" si="16"/>
        <v>0</v>
      </c>
      <c r="N24" s="40">
        <f t="shared" si="16"/>
        <v>0</v>
      </c>
      <c r="O24" s="40">
        <f t="shared" si="14"/>
        <v>0</v>
      </c>
      <c r="P24" s="40">
        <f t="shared" si="14"/>
        <v>0</v>
      </c>
      <c r="Q24" s="40">
        <f t="shared" si="14"/>
        <v>0</v>
      </c>
      <c r="R24" s="40">
        <f t="shared" si="14"/>
        <v>0</v>
      </c>
      <c r="S24" s="40">
        <f t="shared" si="14"/>
        <v>0</v>
      </c>
      <c r="T24" s="40">
        <f t="shared" si="14"/>
        <v>0</v>
      </c>
      <c r="U24" s="40">
        <f t="shared" si="14"/>
        <v>0</v>
      </c>
      <c r="V24" s="40">
        <f t="shared" si="14"/>
        <v>0</v>
      </c>
      <c r="W24" s="40">
        <f t="shared" si="14"/>
        <v>0</v>
      </c>
      <c r="X24" s="40">
        <f t="shared" si="14"/>
        <v>0</v>
      </c>
      <c r="Y24" s="40">
        <f t="shared" si="14"/>
        <v>0</v>
      </c>
      <c r="Z24" s="40">
        <f t="shared" si="14"/>
        <v>0</v>
      </c>
      <c r="AA24" s="40">
        <f t="shared" si="14"/>
        <v>0</v>
      </c>
      <c r="AB24" s="40">
        <f t="shared" si="14"/>
        <v>0</v>
      </c>
      <c r="AC24" s="40">
        <f t="shared" si="14"/>
        <v>0</v>
      </c>
      <c r="AD24" s="40">
        <f t="shared" si="14"/>
        <v>0</v>
      </c>
      <c r="AE24" s="40">
        <f t="shared" si="14"/>
        <v>0</v>
      </c>
      <c r="AF24" s="40">
        <f t="shared" si="14"/>
        <v>0</v>
      </c>
      <c r="AG24" s="40">
        <f t="shared" si="14"/>
        <v>0</v>
      </c>
      <c r="AH24" s="40">
        <f t="shared" si="14"/>
        <v>0</v>
      </c>
      <c r="AI24" s="40">
        <f t="shared" si="14"/>
        <v>0</v>
      </c>
      <c r="AJ24" s="40">
        <f t="shared" si="14"/>
        <v>0</v>
      </c>
      <c r="AK24" s="40">
        <f t="shared" si="14"/>
        <v>0</v>
      </c>
      <c r="AL24" s="61">
        <f t="shared" si="14"/>
        <v>0</v>
      </c>
      <c r="AM24" s="16"/>
      <c r="AN24" s="16"/>
      <c r="AO24" s="16"/>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s="6" customFormat="1" ht="18.75" customHeight="1" x14ac:dyDescent="0.3">
      <c r="A25" s="221"/>
      <c r="B25" s="215" t="s">
        <v>20</v>
      </c>
      <c r="C25" s="216"/>
      <c r="D25" s="217"/>
      <c r="E25" s="15">
        <f>SUM(E2:E7,E8:E11,E12:E14,E15:E19)</f>
        <v>37</v>
      </c>
      <c r="F25" s="15">
        <f t="shared" ref="F25:AL25" si="17">SUM(F2:F7,F8:F11,F12:F14,F15:F19)</f>
        <v>54</v>
      </c>
      <c r="G25" s="15">
        <f t="shared" ref="G25" si="18">SUM(G2:G7,G8:G11,G12:G14,G15:G19)</f>
        <v>36</v>
      </c>
      <c r="H25" s="15">
        <f t="shared" si="17"/>
        <v>65</v>
      </c>
      <c r="I25" s="15">
        <f t="shared" si="17"/>
        <v>0</v>
      </c>
      <c r="J25" s="15">
        <f t="shared" si="17"/>
        <v>0</v>
      </c>
      <c r="K25" s="15">
        <f t="shared" si="17"/>
        <v>0</v>
      </c>
      <c r="L25" s="15">
        <f t="shared" ref="L25:N25" si="19">SUM(L2:L7,L8:L11,L12:L14,L15:L19)</f>
        <v>0</v>
      </c>
      <c r="M25" s="15">
        <f t="shared" si="19"/>
        <v>0</v>
      </c>
      <c r="N25" s="15">
        <f t="shared" si="19"/>
        <v>0</v>
      </c>
      <c r="O25" s="15">
        <f t="shared" si="17"/>
        <v>0</v>
      </c>
      <c r="P25" s="15">
        <f t="shared" si="17"/>
        <v>0</v>
      </c>
      <c r="Q25" s="15">
        <f t="shared" si="17"/>
        <v>0</v>
      </c>
      <c r="R25" s="15">
        <f t="shared" si="17"/>
        <v>0</v>
      </c>
      <c r="S25" s="15">
        <f t="shared" si="17"/>
        <v>0</v>
      </c>
      <c r="T25" s="15">
        <f t="shared" si="17"/>
        <v>0</v>
      </c>
      <c r="U25" s="15">
        <f t="shared" si="17"/>
        <v>0</v>
      </c>
      <c r="V25" s="15">
        <f t="shared" si="17"/>
        <v>0</v>
      </c>
      <c r="W25" s="15">
        <f t="shared" si="17"/>
        <v>0</v>
      </c>
      <c r="X25" s="15">
        <f t="shared" si="17"/>
        <v>0</v>
      </c>
      <c r="Y25" s="15">
        <f t="shared" si="17"/>
        <v>0</v>
      </c>
      <c r="Z25" s="15">
        <f t="shared" si="17"/>
        <v>0</v>
      </c>
      <c r="AA25" s="15">
        <f t="shared" si="17"/>
        <v>0</v>
      </c>
      <c r="AB25" s="15">
        <f t="shared" si="17"/>
        <v>0</v>
      </c>
      <c r="AC25" s="15">
        <f t="shared" si="17"/>
        <v>0</v>
      </c>
      <c r="AD25" s="15">
        <f t="shared" si="17"/>
        <v>0</v>
      </c>
      <c r="AE25" s="15">
        <f t="shared" si="17"/>
        <v>0</v>
      </c>
      <c r="AF25" s="15">
        <f t="shared" si="17"/>
        <v>0</v>
      </c>
      <c r="AG25" s="15">
        <f t="shared" si="17"/>
        <v>0</v>
      </c>
      <c r="AH25" s="15">
        <f t="shared" si="17"/>
        <v>0</v>
      </c>
      <c r="AI25" s="15">
        <f t="shared" si="17"/>
        <v>0</v>
      </c>
      <c r="AJ25" s="15">
        <f t="shared" si="17"/>
        <v>0</v>
      </c>
      <c r="AK25" s="15">
        <f t="shared" si="17"/>
        <v>0</v>
      </c>
      <c r="AL25" s="41">
        <f t="shared" si="17"/>
        <v>0</v>
      </c>
      <c r="AM25" s="16"/>
      <c r="AN25" s="16"/>
      <c r="AO25" s="16"/>
      <c r="AP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idden="1" x14ac:dyDescent="0.3">
      <c r="A26" s="12"/>
      <c r="B26" s="13"/>
      <c r="C26" s="13"/>
      <c r="D26" s="13"/>
      <c r="E26" s="13" t="s">
        <v>101</v>
      </c>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
    </row>
    <row r="27" spans="1:414" ht="58.2" hidden="1" x14ac:dyDescent="0.3">
      <c r="A27" s="12"/>
      <c r="B27" s="13"/>
      <c r="C27" s="13"/>
      <c r="D27" s="13"/>
      <c r="E27" s="14" t="str">
        <f t="shared" ref="E27:AL27" si="20">E1</f>
        <v>Lexi</v>
      </c>
      <c r="F27" s="14" t="str">
        <f t="shared" si="20"/>
        <v>Dara</v>
      </c>
      <c r="G27" s="14" t="str">
        <f t="shared" ref="G27" si="21">G1</f>
        <v>Mia</v>
      </c>
      <c r="H27" s="14" t="str">
        <f t="shared" si="20"/>
        <v>Jay</v>
      </c>
      <c r="I27" s="14" t="str">
        <f t="shared" si="20"/>
        <v>Pupil Name 5</v>
      </c>
      <c r="J27" s="14" t="str">
        <f t="shared" si="20"/>
        <v>Pupil Name 6</v>
      </c>
      <c r="K27" s="14" t="str">
        <f t="shared" si="20"/>
        <v>Pupil Name 7</v>
      </c>
      <c r="L27" s="14" t="str">
        <f t="shared" ref="L27:N27" si="22">L1</f>
        <v>Pupil Name 8</v>
      </c>
      <c r="M27" s="14" t="str">
        <f t="shared" si="22"/>
        <v>Pupil Name 9</v>
      </c>
      <c r="N27" s="14" t="str">
        <f t="shared" si="22"/>
        <v>Pupil Name 10</v>
      </c>
      <c r="O27" s="14" t="str">
        <f t="shared" si="20"/>
        <v>Pupil Name 11</v>
      </c>
      <c r="P27" s="14" t="str">
        <f t="shared" si="20"/>
        <v>Pupil Name 12</v>
      </c>
      <c r="Q27" s="14" t="str">
        <f t="shared" si="20"/>
        <v>Pupil Name 13</v>
      </c>
      <c r="R27" s="14" t="str">
        <f t="shared" si="20"/>
        <v>Pupil Name 14</v>
      </c>
      <c r="S27" s="14" t="str">
        <f t="shared" si="20"/>
        <v>Pupil Name 15</v>
      </c>
      <c r="T27" s="14" t="str">
        <f t="shared" si="20"/>
        <v>Pupil Name 16</v>
      </c>
      <c r="U27" s="14" t="str">
        <f t="shared" si="20"/>
        <v>Pupil Name 17</v>
      </c>
      <c r="V27" s="14" t="str">
        <f t="shared" si="20"/>
        <v>Pupil Name 18</v>
      </c>
      <c r="W27" s="14" t="str">
        <f t="shared" si="20"/>
        <v>Pupil Name 19</v>
      </c>
      <c r="X27" s="14" t="str">
        <f t="shared" si="20"/>
        <v>Pupil Name 20</v>
      </c>
      <c r="Y27" s="14" t="str">
        <f t="shared" si="20"/>
        <v>Pupil Name 21</v>
      </c>
      <c r="Z27" s="14" t="str">
        <f t="shared" si="20"/>
        <v>Pupil Name 22</v>
      </c>
      <c r="AA27" s="14" t="str">
        <f t="shared" si="20"/>
        <v>Pupil Name 23</v>
      </c>
      <c r="AB27" s="14" t="str">
        <f t="shared" si="20"/>
        <v>Pupil Name 24</v>
      </c>
      <c r="AC27" s="14" t="str">
        <f t="shared" si="20"/>
        <v>Pupil Name 25</v>
      </c>
      <c r="AD27" s="14" t="str">
        <f t="shared" si="20"/>
        <v>Pupil Name 26</v>
      </c>
      <c r="AE27" s="14" t="str">
        <f t="shared" si="20"/>
        <v>Pupil Name 27</v>
      </c>
      <c r="AF27" s="14" t="str">
        <f t="shared" si="20"/>
        <v>Pupil Name 28</v>
      </c>
      <c r="AG27" s="14" t="str">
        <f t="shared" si="20"/>
        <v>Pupil Name 29</v>
      </c>
      <c r="AH27" s="14" t="str">
        <f t="shared" si="20"/>
        <v>Pupil Name 30</v>
      </c>
      <c r="AI27" s="14" t="str">
        <f t="shared" si="20"/>
        <v>Pupil Name 31</v>
      </c>
      <c r="AJ27" s="14" t="str">
        <f t="shared" si="20"/>
        <v>Pupil Name 32</v>
      </c>
      <c r="AK27" s="14" t="str">
        <f t="shared" si="20"/>
        <v>Pupil Name 33</v>
      </c>
      <c r="AL27" s="14" t="str">
        <f t="shared" si="20"/>
        <v>Pupil Name 34</v>
      </c>
    </row>
    <row r="28" spans="1:414" hidden="1" x14ac:dyDescent="0.3">
      <c r="A28" s="12"/>
      <c r="B28" s="13"/>
      <c r="C28" s="13"/>
      <c r="D28" s="13"/>
      <c r="E28" s="13">
        <f t="shared" ref="E28:AL28" si="23">E25</f>
        <v>37</v>
      </c>
      <c r="F28" s="13">
        <f t="shared" si="23"/>
        <v>54</v>
      </c>
      <c r="G28" s="13">
        <f t="shared" ref="G28" si="24">G25</f>
        <v>36</v>
      </c>
      <c r="H28" s="13">
        <f t="shared" si="23"/>
        <v>65</v>
      </c>
      <c r="I28" s="13">
        <f t="shared" si="23"/>
        <v>0</v>
      </c>
      <c r="J28" s="13">
        <f t="shared" si="23"/>
        <v>0</v>
      </c>
      <c r="K28" s="13">
        <f t="shared" si="23"/>
        <v>0</v>
      </c>
      <c r="L28" s="13">
        <f t="shared" ref="L28:N28" si="25">L25</f>
        <v>0</v>
      </c>
      <c r="M28" s="13">
        <f t="shared" si="25"/>
        <v>0</v>
      </c>
      <c r="N28" s="13">
        <f t="shared" si="25"/>
        <v>0</v>
      </c>
      <c r="O28" s="13">
        <f t="shared" si="23"/>
        <v>0</v>
      </c>
      <c r="P28" s="13">
        <f t="shared" si="23"/>
        <v>0</v>
      </c>
      <c r="Q28" s="13">
        <f t="shared" si="23"/>
        <v>0</v>
      </c>
      <c r="R28" s="13">
        <f t="shared" si="23"/>
        <v>0</v>
      </c>
      <c r="S28" s="13">
        <f t="shared" si="23"/>
        <v>0</v>
      </c>
      <c r="T28" s="13">
        <f t="shared" si="23"/>
        <v>0</v>
      </c>
      <c r="U28" s="13">
        <f t="shared" si="23"/>
        <v>0</v>
      </c>
      <c r="V28" s="13">
        <f t="shared" si="23"/>
        <v>0</v>
      </c>
      <c r="W28" s="13">
        <f t="shared" si="23"/>
        <v>0</v>
      </c>
      <c r="X28" s="13">
        <f t="shared" si="23"/>
        <v>0</v>
      </c>
      <c r="Y28" s="13">
        <f t="shared" si="23"/>
        <v>0</v>
      </c>
      <c r="Z28" s="13">
        <f t="shared" si="23"/>
        <v>0</v>
      </c>
      <c r="AA28" s="13">
        <f t="shared" si="23"/>
        <v>0</v>
      </c>
      <c r="AB28" s="13">
        <f t="shared" si="23"/>
        <v>0</v>
      </c>
      <c r="AC28" s="13">
        <f t="shared" si="23"/>
        <v>0</v>
      </c>
      <c r="AD28" s="13">
        <f t="shared" si="23"/>
        <v>0</v>
      </c>
      <c r="AE28" s="13">
        <f t="shared" si="23"/>
        <v>0</v>
      </c>
      <c r="AF28" s="13">
        <f t="shared" si="23"/>
        <v>0</v>
      </c>
      <c r="AG28" s="13">
        <f t="shared" si="23"/>
        <v>0</v>
      </c>
      <c r="AH28" s="13">
        <f t="shared" si="23"/>
        <v>0</v>
      </c>
      <c r="AI28" s="13">
        <f t="shared" si="23"/>
        <v>0</v>
      </c>
      <c r="AJ28" s="13">
        <f t="shared" si="23"/>
        <v>0</v>
      </c>
      <c r="AK28" s="13">
        <f t="shared" si="23"/>
        <v>0</v>
      </c>
      <c r="AL28" s="13">
        <f t="shared" si="23"/>
        <v>0</v>
      </c>
    </row>
    <row r="29" spans="1:414" s="16" customFormat="1" x14ac:dyDescent="0.3">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row>
    <row r="30" spans="1:414" ht="23.4" x14ac:dyDescent="0.45">
      <c r="A30" s="192"/>
      <c r="B30" s="192"/>
      <c r="C30" s="230" t="s">
        <v>141</v>
      </c>
      <c r="D30" s="231"/>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3"/>
      <c r="AM30" s="228"/>
      <c r="AN30" s="192"/>
      <c r="AO30" s="192"/>
    </row>
    <row r="31" spans="1:414" ht="33.75" customHeight="1" x14ac:dyDescent="0.3">
      <c r="A31" s="192"/>
      <c r="B31" s="192"/>
      <c r="C31" s="213" t="s">
        <v>112</v>
      </c>
      <c r="D31" s="229"/>
      <c r="E31" s="234" t="s">
        <v>161</v>
      </c>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M31" s="228"/>
      <c r="AN31" s="192"/>
      <c r="AO31" s="192"/>
    </row>
    <row r="32" spans="1:414" ht="98.4" customHeight="1" x14ac:dyDescent="0.3">
      <c r="A32" s="192"/>
      <c r="B32" s="192"/>
      <c r="C32" s="237"/>
      <c r="D32" s="238"/>
      <c r="E32" s="45" t="str" cm="1">
        <f t="array" ref="E32:AL33">_xlfn._xlws.SORT(E27:AL28,2,VLOOKUP(C31,SortOption[],2,FALSE),TRUE)</f>
        <v>Jay</v>
      </c>
      <c r="F32" s="45" t="str">
        <v>Dara</v>
      </c>
      <c r="G32" s="45" t="str">
        <v>Lexi</v>
      </c>
      <c r="H32" s="45" t="str">
        <v>Mia</v>
      </c>
      <c r="I32" s="45" t="str">
        <v>Pupil Name 5</v>
      </c>
      <c r="J32" s="45" t="str">
        <v>Pupil Name 6</v>
      </c>
      <c r="K32" s="45" t="str">
        <v>Pupil Name 7</v>
      </c>
      <c r="L32" s="45" t="str">
        <v>Pupil Name 8</v>
      </c>
      <c r="M32" s="45" t="str">
        <v>Pupil Name 9</v>
      </c>
      <c r="N32" s="45" t="str">
        <v>Pupil Name 10</v>
      </c>
      <c r="O32" s="45" t="str">
        <v>Pupil Name 11</v>
      </c>
      <c r="P32" s="45" t="str">
        <v>Pupil Name 12</v>
      </c>
      <c r="Q32" s="45" t="str">
        <v>Pupil Name 13</v>
      </c>
      <c r="R32" s="45" t="str">
        <v>Pupil Name 14</v>
      </c>
      <c r="S32" s="45" t="str">
        <v>Pupil Name 15</v>
      </c>
      <c r="T32" s="45" t="str">
        <v>Pupil Name 16</v>
      </c>
      <c r="U32" s="45" t="str">
        <v>Pupil Name 17</v>
      </c>
      <c r="V32" s="45" t="str">
        <v>Pupil Name 18</v>
      </c>
      <c r="W32" s="45" t="str">
        <v>Pupil Name 19</v>
      </c>
      <c r="X32" s="45" t="str">
        <v>Pupil Name 20</v>
      </c>
      <c r="Y32" s="45" t="str">
        <v>Pupil Name 21</v>
      </c>
      <c r="Z32" s="45" t="str">
        <v>Pupil Name 22</v>
      </c>
      <c r="AA32" s="45" t="str">
        <v>Pupil Name 23</v>
      </c>
      <c r="AB32" s="45" t="str">
        <v>Pupil Name 24</v>
      </c>
      <c r="AC32" s="45" t="str">
        <v>Pupil Name 25</v>
      </c>
      <c r="AD32" s="45" t="str">
        <v>Pupil Name 26</v>
      </c>
      <c r="AE32" s="45" t="str">
        <v>Pupil Name 27</v>
      </c>
      <c r="AF32" s="45" t="str">
        <v>Pupil Name 28</v>
      </c>
      <c r="AG32" s="45" t="str">
        <v>Pupil Name 29</v>
      </c>
      <c r="AH32" s="45" t="str">
        <v>Pupil Name 30</v>
      </c>
      <c r="AI32" s="45" t="str">
        <v>Pupil Name 31</v>
      </c>
      <c r="AJ32" s="45" t="str">
        <v>Pupil Name 32</v>
      </c>
      <c r="AK32" s="45" t="str">
        <v>Pupil Name 33</v>
      </c>
      <c r="AL32" s="46" t="str">
        <v>Pupil Name 34</v>
      </c>
      <c r="AM32" s="228"/>
      <c r="AN32" s="192"/>
      <c r="AO32" s="192"/>
    </row>
    <row r="33" spans="1:41" ht="23.4" customHeight="1" x14ac:dyDescent="0.3">
      <c r="A33" s="192"/>
      <c r="B33" s="192"/>
      <c r="C33" s="239" t="s">
        <v>164</v>
      </c>
      <c r="D33" s="240"/>
      <c r="E33" s="49">
        <v>65</v>
      </c>
      <c r="F33" s="47">
        <v>54</v>
      </c>
      <c r="G33" s="47">
        <v>37</v>
      </c>
      <c r="H33" s="47">
        <v>36</v>
      </c>
      <c r="I33" s="47">
        <v>0</v>
      </c>
      <c r="J33" s="47">
        <v>0</v>
      </c>
      <c r="K33" s="47">
        <v>0</v>
      </c>
      <c r="L33" s="47">
        <v>0</v>
      </c>
      <c r="M33" s="47">
        <v>0</v>
      </c>
      <c r="N33" s="47">
        <v>0</v>
      </c>
      <c r="O33" s="47">
        <v>0</v>
      </c>
      <c r="P33" s="47">
        <v>0</v>
      </c>
      <c r="Q33" s="47">
        <v>0</v>
      </c>
      <c r="R33" s="47">
        <v>0</v>
      </c>
      <c r="S33" s="47">
        <v>0</v>
      </c>
      <c r="T33" s="47">
        <v>0</v>
      </c>
      <c r="U33" s="47">
        <v>0</v>
      </c>
      <c r="V33" s="47">
        <v>0</v>
      </c>
      <c r="W33" s="47">
        <v>0</v>
      </c>
      <c r="X33" s="47">
        <v>0</v>
      </c>
      <c r="Y33" s="47">
        <v>0</v>
      </c>
      <c r="Z33" s="47">
        <v>0</v>
      </c>
      <c r="AA33" s="47">
        <v>0</v>
      </c>
      <c r="AB33" s="47">
        <v>0</v>
      </c>
      <c r="AC33" s="47">
        <v>0</v>
      </c>
      <c r="AD33" s="47">
        <v>0</v>
      </c>
      <c r="AE33" s="47">
        <v>0</v>
      </c>
      <c r="AF33" s="47">
        <v>0</v>
      </c>
      <c r="AG33" s="47">
        <v>0</v>
      </c>
      <c r="AH33" s="47">
        <v>0</v>
      </c>
      <c r="AI33" s="47">
        <v>0</v>
      </c>
      <c r="AJ33" s="47">
        <v>0</v>
      </c>
      <c r="AK33" s="47">
        <v>0</v>
      </c>
      <c r="AL33" s="48">
        <v>0</v>
      </c>
      <c r="AM33" s="192"/>
      <c r="AN33" s="192"/>
      <c r="AO33" s="192"/>
    </row>
    <row r="34" spans="1:41" x14ac:dyDescent="0.3">
      <c r="A34" s="19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ht="23.4" x14ac:dyDescent="0.45">
      <c r="A35" s="207" t="s">
        <v>142</v>
      </c>
      <c r="B35" s="208"/>
      <c r="C35" s="209"/>
      <c r="D35" s="210"/>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66" customHeight="1" x14ac:dyDescent="0.3">
      <c r="A36" s="211" t="s">
        <v>162</v>
      </c>
      <c r="B36" s="212"/>
      <c r="C36" s="213" t="s">
        <v>111</v>
      </c>
      <c r="D36" s="214"/>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ht="19.95" customHeight="1" x14ac:dyDescent="0.3">
      <c r="A37" s="50" t="s">
        <v>103</v>
      </c>
      <c r="B37" s="85" t="s">
        <v>102</v>
      </c>
      <c r="C37" s="132" t="s">
        <v>22</v>
      </c>
      <c r="D37" s="84" t="s">
        <v>163</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ht="33" customHeight="1" x14ac:dyDescent="0.3">
      <c r="A38" s="287" cm="1">
        <f t="array" ref="A38:D55">_xlfn._xlws.SORT(AP2:AS19,4,VLOOKUP(C36,SortOption[],2,FALSE))</f>
        <v>1</v>
      </c>
      <c r="B38" s="86" t="str">
        <v>Composes 2-digit whole numbers</v>
      </c>
      <c r="C38" s="289">
        <v>3</v>
      </c>
      <c r="D38" s="293">
        <v>7</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ht="33.6" customHeight="1" x14ac:dyDescent="0.3">
      <c r="A39" s="287">
        <v>1</v>
      </c>
      <c r="B39" s="86" t="str">
        <v>Compares sets/numbers, and represents the relationship between these sets/ numbers using &lt;, &gt;, or =</v>
      </c>
      <c r="C39" s="289">
        <v>2</v>
      </c>
      <c r="D39" s="291">
        <v>9</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ht="33" customHeight="1" x14ac:dyDescent="0.3">
      <c r="A40" s="287">
        <v>2</v>
      </c>
      <c r="B40" s="86" t="str">
        <v>Uses addition and subtraction to solve a word problem</v>
      </c>
      <c r="C40" s="289">
        <v>8</v>
      </c>
      <c r="D40" s="291">
        <v>9</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ht="33.6" customHeight="1" x14ac:dyDescent="0.3">
      <c r="A41" s="287">
        <v>4</v>
      </c>
      <c r="B41" s="86" t="str">
        <v>Use appropriate symbols to represent multiple information or values on a data display</v>
      </c>
      <c r="C41" s="289">
        <v>14</v>
      </c>
      <c r="D41" s="291">
        <v>9</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row r="42" spans="1:41" ht="42" customHeight="1" x14ac:dyDescent="0.3">
      <c r="A42" s="287">
        <v>1</v>
      </c>
      <c r="B42" s="86" t="str">
        <v>Counts quantities of objects (50-100)</v>
      </c>
      <c r="C42" s="289">
        <v>1</v>
      </c>
      <c r="D42" s="291">
        <v>10</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row>
    <row r="43" spans="1:41" ht="33.6" customHeight="1" x14ac:dyDescent="0.3">
      <c r="A43" s="287">
        <v>1</v>
      </c>
      <c r="B43" s="86" t="str">
        <v>Rounds numbers to the nearest ten</v>
      </c>
      <c r="C43" s="289">
        <v>6</v>
      </c>
      <c r="D43" s="291">
        <v>10</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row>
    <row r="44" spans="1:41" ht="33.6" customHeight="1" x14ac:dyDescent="0.3">
      <c r="A44" s="287">
        <v>2</v>
      </c>
      <c r="B44" s="86" t="str">
        <v>Translates a word problem into a number sentence</v>
      </c>
      <c r="C44" s="289">
        <v>7</v>
      </c>
      <c r="D44" s="291">
        <v>10</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row>
    <row r="45" spans="1:41" ht="33.6" customHeight="1" x14ac:dyDescent="0.3">
      <c r="A45" s="287">
        <v>3</v>
      </c>
      <c r="B45" s="86" t="str">
        <v>Identifies halves and quarters and uses appropriate fractional notation</v>
      </c>
      <c r="C45" s="289">
        <v>11</v>
      </c>
      <c r="D45" s="291">
        <v>10</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row>
    <row r="46" spans="1:41" ht="33.6" customHeight="1" x14ac:dyDescent="0.3">
      <c r="A46" s="287">
        <v>3</v>
      </c>
      <c r="B46" s="86" t="str">
        <v>Compares fractions</v>
      </c>
      <c r="C46" s="289">
        <v>12</v>
      </c>
      <c r="D46" s="291">
        <v>10</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row>
    <row r="47" spans="1:41" ht="33" customHeight="1" x14ac:dyDescent="0.3">
      <c r="A47" s="287">
        <v>4</v>
      </c>
      <c r="B47" s="86" t="str">
        <v>Interprets data on pictograms to calculate totals</v>
      </c>
      <c r="C47" s="289">
        <v>15</v>
      </c>
      <c r="D47" s="291">
        <v>10</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row>
    <row r="48" spans="1:41" ht="33.6" customHeight="1" x14ac:dyDescent="0.3">
      <c r="A48" s="287">
        <v>1</v>
      </c>
      <c r="B48" s="86" t="str">
        <v>Decomposes 2-digit whole numbers</v>
      </c>
      <c r="C48" s="289">
        <v>5</v>
      </c>
      <c r="D48" s="291">
        <v>11</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row>
    <row r="49" spans="1:41" ht="33.6" customHeight="1" x14ac:dyDescent="0.3">
      <c r="A49" s="287">
        <v>2</v>
      </c>
      <c r="B49" s="86" t="str">
        <v>Translates pictorial representations into written number sentences </v>
      </c>
      <c r="C49" s="289">
        <v>10</v>
      </c>
      <c r="D49" s="291">
        <v>11</v>
      </c>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row>
    <row r="50" spans="1:41" ht="33" customHeight="1" x14ac:dyDescent="0.3">
      <c r="A50" s="287">
        <v>3</v>
      </c>
      <c r="B50" s="86" t="str">
        <v>Counts in wholes and parts</v>
      </c>
      <c r="C50" s="289">
        <v>13</v>
      </c>
      <c r="D50" s="291">
        <v>11</v>
      </c>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row>
    <row r="51" spans="1:41" ht="33.6" customHeight="1" x14ac:dyDescent="0.3">
      <c r="A51" s="287">
        <v>1</v>
      </c>
      <c r="B51" s="86" t="str">
        <v>Orders 2-digit numbers</v>
      </c>
      <c r="C51" s="289">
        <v>4</v>
      </c>
      <c r="D51" s="291">
        <v>12</v>
      </c>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row>
    <row r="52" spans="1:41" ht="33.6" customHeight="1" x14ac:dyDescent="0.3">
      <c r="A52" s="287">
        <v>2</v>
      </c>
      <c r="B52" s="86" t="str">
        <v>Translates pictorial representations into branching bonds </v>
      </c>
      <c r="C52" s="289">
        <v>9</v>
      </c>
      <c r="D52" s="291">
        <v>12</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row>
    <row r="53" spans="1:41" ht="33" customHeight="1" x14ac:dyDescent="0.3">
      <c r="A53" s="287">
        <v>4</v>
      </c>
      <c r="B53" s="86" t="str">
        <v>Interprets data on pictograms to compare two amounts</v>
      </c>
      <c r="C53" s="289">
        <v>16</v>
      </c>
      <c r="D53" s="291">
        <v>13</v>
      </c>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row>
    <row r="54" spans="1:41" ht="33.6" customHeight="1" x14ac:dyDescent="0.3">
      <c r="A54" s="287">
        <v>4</v>
      </c>
      <c r="B54" s="86" t="str">
        <v>Represents and displays data using tally charts</v>
      </c>
      <c r="C54" s="289">
        <v>17</v>
      </c>
      <c r="D54" s="291">
        <v>13</v>
      </c>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row>
    <row r="55" spans="1:41" ht="33" customHeight="1" x14ac:dyDescent="0.3">
      <c r="A55" s="288">
        <v>4</v>
      </c>
      <c r="B55" s="44" t="str">
        <v>Interprets data on pictograms to solve problems</v>
      </c>
      <c r="C55" s="290">
        <v>18</v>
      </c>
      <c r="D55" s="292">
        <v>15</v>
      </c>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row>
    <row r="56" spans="1:41" x14ac:dyDescent="0.3">
      <c r="A56" s="192"/>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row>
  </sheetData>
  <mergeCells count="25">
    <mergeCell ref="A29:AO29"/>
    <mergeCell ref="A30:B33"/>
    <mergeCell ref="AM30:AO33"/>
    <mergeCell ref="C31:D31"/>
    <mergeCell ref="C30:AL30"/>
    <mergeCell ref="E31:AL31"/>
    <mergeCell ref="C32:D32"/>
    <mergeCell ref="C33:D33"/>
    <mergeCell ref="B25:D25"/>
    <mergeCell ref="B21:D21"/>
    <mergeCell ref="A21:A25"/>
    <mergeCell ref="B22:D22"/>
    <mergeCell ref="B23:D23"/>
    <mergeCell ref="B24:D24"/>
    <mergeCell ref="A34:AO34"/>
    <mergeCell ref="A35:D35"/>
    <mergeCell ref="A36:B36"/>
    <mergeCell ref="C36:D36"/>
    <mergeCell ref="E35:AO56"/>
    <mergeCell ref="A56:D56"/>
    <mergeCell ref="D2:D7"/>
    <mergeCell ref="D8:D11"/>
    <mergeCell ref="D12:D14"/>
    <mergeCell ref="D15:D19"/>
    <mergeCell ref="B20:AL20"/>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91A55F-5E14-2D42-BC7B-695637CA28BC}">
          <x14:formula1>
            <xm:f>Helper!$A$4:$A$5</xm:f>
          </x14:formula1>
          <xm:sqref>C31 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45"/>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166" ht="81.75" customHeight="1" x14ac:dyDescent="0.3">
      <c r="A1" s="36" t="s">
        <v>98</v>
      </c>
      <c r="B1" s="37" t="s">
        <v>106</v>
      </c>
      <c r="C1" s="36" t="s">
        <v>22</v>
      </c>
      <c r="D1" s="36" t="s">
        <v>105</v>
      </c>
      <c r="E1" s="38" t="str">
        <f>'Assessment 1'!E1</f>
        <v>Lexi</v>
      </c>
      <c r="F1" s="38" t="str">
        <f>'Assessment 1'!F1</f>
        <v>Dara</v>
      </c>
      <c r="G1" s="38" t="str">
        <f>'Assessment 1'!G1</f>
        <v>Mia</v>
      </c>
      <c r="H1" s="38" t="str">
        <f>'Assessment 1'!H1</f>
        <v>Jay</v>
      </c>
      <c r="I1" s="38" t="str">
        <f>'Assessment 1'!I1</f>
        <v>Pupil Name 5</v>
      </c>
      <c r="J1" s="38" t="str">
        <f>'Assessment 1'!J1</f>
        <v>Pupil Name 6</v>
      </c>
      <c r="K1" s="38" t="str">
        <f>'Assessment 1'!K1</f>
        <v>Pupil Name 7</v>
      </c>
      <c r="L1" s="38" t="str">
        <f>'Assessment 1'!L1</f>
        <v>Pupil Name 8</v>
      </c>
      <c r="M1" s="38" t="str">
        <f>'Assessment 1'!M1</f>
        <v>Pupil Name 9</v>
      </c>
      <c r="N1" s="38" t="str">
        <f>'Assessment 1'!N1</f>
        <v>Pupil Name 10</v>
      </c>
      <c r="O1" s="38" t="str">
        <f>'Assessment 1'!O1</f>
        <v>Pupil Name 11</v>
      </c>
      <c r="P1" s="38" t="str">
        <f>'Assessment 1'!P1</f>
        <v>Pupil Name 12</v>
      </c>
      <c r="Q1" s="38" t="str">
        <f>'Assessment 1'!Q1</f>
        <v>Pupil Name 13</v>
      </c>
      <c r="R1" s="38" t="str">
        <f>'Assessment 1'!R1</f>
        <v>Pupil Name 14</v>
      </c>
      <c r="S1" s="38" t="str">
        <f>'Assessment 1'!S1</f>
        <v>Pupil Name 15</v>
      </c>
      <c r="T1" s="38" t="str">
        <f>'Assessment 1'!T1</f>
        <v>Pupil Name 16</v>
      </c>
      <c r="U1" s="38" t="str">
        <f>'Assessment 1'!U1</f>
        <v>Pupil Name 17</v>
      </c>
      <c r="V1" s="38" t="str">
        <f>'Assessment 1'!V1</f>
        <v>Pupil Name 18</v>
      </c>
      <c r="W1" s="38" t="str">
        <f>'Assessment 1'!W1</f>
        <v>Pupil Name 19</v>
      </c>
      <c r="X1" s="38" t="str">
        <f>'Assessment 1'!X1</f>
        <v>Pupil Name 20</v>
      </c>
      <c r="Y1" s="38" t="str">
        <f>'Assessment 1'!Y1</f>
        <v>Pupil Name 21</v>
      </c>
      <c r="Z1" s="38" t="str">
        <f>'Assessment 1'!Z1</f>
        <v>Pupil Name 22</v>
      </c>
      <c r="AA1" s="38" t="str">
        <f>'Assessment 1'!AA1</f>
        <v>Pupil Name 23</v>
      </c>
      <c r="AB1" s="38" t="str">
        <f>'Assessment 1'!AB1</f>
        <v>Pupil Name 24</v>
      </c>
      <c r="AC1" s="38" t="str">
        <f>'Assessment 1'!AC1</f>
        <v>Pupil Name 25</v>
      </c>
      <c r="AD1" s="38" t="str">
        <f>'Assessment 1'!AD1</f>
        <v>Pupil Name 26</v>
      </c>
      <c r="AE1" s="38" t="str">
        <f>'Assessment 1'!AE1</f>
        <v>Pupil Name 27</v>
      </c>
      <c r="AF1" s="38" t="str">
        <f>'Assessment 1'!AF1</f>
        <v>Pupil Name 28</v>
      </c>
      <c r="AG1" s="38" t="str">
        <f>'Assessment 1'!AG1</f>
        <v>Pupil Name 29</v>
      </c>
      <c r="AH1" s="38" t="str">
        <f>'Assessment 1'!AH1</f>
        <v>Pupil Name 30</v>
      </c>
      <c r="AI1" s="38" t="str">
        <f>'Assessment 1'!AI1</f>
        <v>Pupil Name 31</v>
      </c>
      <c r="AJ1" s="38" t="str">
        <f>'Assessment 1'!AJ1</f>
        <v>Pupil Name 32</v>
      </c>
      <c r="AK1" s="38" t="str">
        <f>'Assessment 1'!AK1</f>
        <v>Pupil Name 33</v>
      </c>
      <c r="AL1" s="38" t="str">
        <f>'Assessment 1'!AL1</f>
        <v>Pupil Name 34</v>
      </c>
      <c r="AM1" s="62" t="s">
        <v>21</v>
      </c>
      <c r="AN1" s="64"/>
      <c r="AO1" s="16"/>
      <c r="AP1" s="13" t="s">
        <v>104</v>
      </c>
      <c r="AQ1" s="13"/>
      <c r="AR1" s="13"/>
      <c r="AS1" s="13"/>
    </row>
    <row r="2" spans="1:166" ht="23.4" customHeight="1" x14ac:dyDescent="0.3">
      <c r="A2" s="66">
        <v>5</v>
      </c>
      <c r="B2" s="67" t="s">
        <v>23</v>
      </c>
      <c r="C2" s="39">
        <v>19</v>
      </c>
      <c r="D2" s="241" t="s">
        <v>66</v>
      </c>
      <c r="E2" s="69">
        <v>4</v>
      </c>
      <c r="F2" s="69">
        <v>2</v>
      </c>
      <c r="G2" s="69">
        <v>4</v>
      </c>
      <c r="H2" s="69">
        <v>2</v>
      </c>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17">
        <f t="shared" ref="AM2:AM14" si="0">SUM(E2:AL2)</f>
        <v>12</v>
      </c>
      <c r="AN2" s="16"/>
      <c r="AO2" s="16"/>
      <c r="AP2" s="13">
        <f t="shared" ref="AP2:AR14" si="1">A2</f>
        <v>5</v>
      </c>
      <c r="AQ2" s="13" t="str">
        <f t="shared" si="1"/>
        <v>Compares and sequences units of time</v>
      </c>
      <c r="AR2" s="13">
        <f t="shared" si="1"/>
        <v>19</v>
      </c>
      <c r="AS2" s="13">
        <f t="shared" ref="AS2:AS14" si="2">AM2</f>
        <v>12</v>
      </c>
    </row>
    <row r="3" spans="1:166" ht="26.4" customHeight="1" x14ac:dyDescent="0.3">
      <c r="A3" s="66">
        <v>5</v>
      </c>
      <c r="B3" s="67" t="s">
        <v>24</v>
      </c>
      <c r="C3" s="39">
        <v>20</v>
      </c>
      <c r="D3" s="203"/>
      <c r="E3" s="70">
        <v>4</v>
      </c>
      <c r="F3" s="70">
        <v>0</v>
      </c>
      <c r="G3" s="70">
        <v>4</v>
      </c>
      <c r="H3" s="70">
        <v>3</v>
      </c>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17">
        <f t="shared" si="0"/>
        <v>11</v>
      </c>
      <c r="AN3" s="16"/>
      <c r="AO3" s="16"/>
      <c r="AP3" s="13">
        <f t="shared" si="1"/>
        <v>5</v>
      </c>
      <c r="AQ3" s="13" t="str">
        <f t="shared" si="1"/>
        <v>Identifies and matches equivalent units of time </v>
      </c>
      <c r="AR3" s="13">
        <f t="shared" si="1"/>
        <v>20</v>
      </c>
      <c r="AS3" s="13">
        <f t="shared" si="2"/>
        <v>11</v>
      </c>
    </row>
    <row r="4" spans="1:166" ht="25.8" customHeight="1" x14ac:dyDescent="0.3">
      <c r="A4" s="66">
        <v>5</v>
      </c>
      <c r="B4" s="67" t="s">
        <v>25</v>
      </c>
      <c r="C4" s="39">
        <v>21</v>
      </c>
      <c r="D4" s="203"/>
      <c r="E4" s="71">
        <v>4</v>
      </c>
      <c r="F4" s="71">
        <v>2</v>
      </c>
      <c r="G4" s="71">
        <v>3</v>
      </c>
      <c r="H4" s="71">
        <v>1</v>
      </c>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17">
        <f t="shared" si="0"/>
        <v>10</v>
      </c>
      <c r="AN4" s="16"/>
      <c r="AO4" s="16"/>
      <c r="AP4" s="13">
        <f t="shared" si="1"/>
        <v>5</v>
      </c>
      <c r="AQ4" s="13" t="str">
        <f t="shared" si="1"/>
        <v>Identifies characteristics of months</v>
      </c>
      <c r="AR4" s="13">
        <f t="shared" si="1"/>
        <v>21</v>
      </c>
      <c r="AS4" s="13">
        <f t="shared" si="2"/>
        <v>10</v>
      </c>
    </row>
    <row r="5" spans="1:166" ht="22.2" customHeight="1" x14ac:dyDescent="0.3">
      <c r="A5" s="66">
        <v>5</v>
      </c>
      <c r="B5" s="67" t="s">
        <v>125</v>
      </c>
      <c r="C5" s="39">
        <v>22</v>
      </c>
      <c r="D5" s="203"/>
      <c r="E5" s="72">
        <v>4</v>
      </c>
      <c r="F5" s="72">
        <v>0</v>
      </c>
      <c r="G5" s="72">
        <v>4</v>
      </c>
      <c r="H5" s="72">
        <v>2</v>
      </c>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17">
        <f t="shared" si="0"/>
        <v>10</v>
      </c>
      <c r="AN5" s="16"/>
      <c r="AO5" s="16"/>
      <c r="AP5" s="13">
        <f t="shared" si="1"/>
        <v>5</v>
      </c>
      <c r="AQ5" s="13" t="str">
        <f t="shared" si="1"/>
        <v>Orders and compares lengths of elapsed time</v>
      </c>
      <c r="AR5" s="13">
        <f t="shared" si="1"/>
        <v>22</v>
      </c>
      <c r="AS5" s="13">
        <f t="shared" si="2"/>
        <v>10</v>
      </c>
    </row>
    <row r="6" spans="1:166" ht="33.6" customHeight="1" x14ac:dyDescent="0.3">
      <c r="A6" s="66">
        <v>5</v>
      </c>
      <c r="B6" s="68" t="s">
        <v>126</v>
      </c>
      <c r="C6" s="39">
        <v>23</v>
      </c>
      <c r="D6" s="204"/>
      <c r="E6" s="70">
        <v>3</v>
      </c>
      <c r="F6" s="70">
        <v>1</v>
      </c>
      <c r="G6" s="70">
        <v>4</v>
      </c>
      <c r="H6" s="70">
        <v>0</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17">
        <f t="shared" si="0"/>
        <v>8</v>
      </c>
      <c r="AN6" s="16"/>
      <c r="AO6" s="16"/>
      <c r="AP6" s="13">
        <f t="shared" si="1"/>
        <v>5</v>
      </c>
      <c r="AQ6" s="13" t="str">
        <f t="shared" si="1"/>
        <v>Reads and records time in quarter-hour intervals on analogue and digital clocks</v>
      </c>
      <c r="AR6" s="13">
        <f t="shared" si="1"/>
        <v>23</v>
      </c>
      <c r="AS6" s="13">
        <f t="shared" si="2"/>
        <v>8</v>
      </c>
    </row>
    <row r="7" spans="1:166" ht="30" customHeight="1" x14ac:dyDescent="0.3">
      <c r="A7" s="73">
        <v>6</v>
      </c>
      <c r="B7" s="190" t="s">
        <v>26</v>
      </c>
      <c r="C7" s="39">
        <v>24</v>
      </c>
      <c r="D7" s="241" t="s">
        <v>95</v>
      </c>
      <c r="E7" s="74">
        <v>2</v>
      </c>
      <c r="F7" s="74">
        <v>4</v>
      </c>
      <c r="G7" s="74">
        <v>4</v>
      </c>
      <c r="H7" s="74">
        <v>2</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18">
        <f t="shared" si="0"/>
        <v>12</v>
      </c>
      <c r="AN7" s="16"/>
      <c r="AO7" s="16"/>
      <c r="AP7" s="13">
        <f t="shared" si="1"/>
        <v>6</v>
      </c>
      <c r="AQ7" s="13" t="str">
        <f t="shared" si="1"/>
        <v>Identifies and classifies 2-D shapes according to common properties </v>
      </c>
      <c r="AR7" s="13">
        <f t="shared" si="1"/>
        <v>24</v>
      </c>
      <c r="AS7" s="13">
        <f t="shared" si="2"/>
        <v>12</v>
      </c>
    </row>
    <row r="8" spans="1:166" ht="34.799999999999997" customHeight="1" x14ac:dyDescent="0.3">
      <c r="A8" s="73">
        <v>6</v>
      </c>
      <c r="B8" s="190" t="s">
        <v>27</v>
      </c>
      <c r="C8" s="39">
        <v>25</v>
      </c>
      <c r="D8" s="204"/>
      <c r="E8" s="74">
        <v>3</v>
      </c>
      <c r="F8" s="74">
        <v>1</v>
      </c>
      <c r="G8" s="74">
        <v>4</v>
      </c>
      <c r="H8" s="74">
        <v>3</v>
      </c>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17">
        <f t="shared" si="0"/>
        <v>11</v>
      </c>
      <c r="AN8" s="16"/>
      <c r="AO8" s="16"/>
      <c r="AP8" s="13">
        <f t="shared" si="1"/>
        <v>6</v>
      </c>
      <c r="AQ8" s="13" t="str">
        <f t="shared" si="1"/>
        <v>Identifies and classifies 3-D shapes according to common properties</v>
      </c>
      <c r="AR8" s="13">
        <f t="shared" si="1"/>
        <v>25</v>
      </c>
      <c r="AS8" s="13">
        <f t="shared" si="2"/>
        <v>11</v>
      </c>
    </row>
    <row r="9" spans="1:166" ht="28.8" x14ac:dyDescent="0.3">
      <c r="A9" s="75">
        <v>7</v>
      </c>
      <c r="B9" s="76" t="s">
        <v>1</v>
      </c>
      <c r="C9" s="39">
        <v>26</v>
      </c>
      <c r="D9" s="202" t="s">
        <v>200</v>
      </c>
      <c r="E9" s="78">
        <v>4</v>
      </c>
      <c r="F9" s="78">
        <v>3</v>
      </c>
      <c r="G9" s="78">
        <v>4</v>
      </c>
      <c r="H9" s="78">
        <v>2</v>
      </c>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17">
        <f t="shared" si="0"/>
        <v>13</v>
      </c>
      <c r="AN9" s="16"/>
      <c r="AO9" s="16"/>
      <c r="AP9" s="13">
        <f t="shared" si="1"/>
        <v>7</v>
      </c>
      <c r="AQ9" s="13" t="str">
        <f t="shared" si="1"/>
        <v>Compares sets/numbers, and represents the relationship between these sets/ numbers using &lt;, &gt;, or =</v>
      </c>
      <c r="AR9" s="13">
        <f t="shared" si="1"/>
        <v>26</v>
      </c>
      <c r="AS9" s="13">
        <f t="shared" si="2"/>
        <v>13</v>
      </c>
    </row>
    <row r="10" spans="1:166" ht="22.8" customHeight="1" x14ac:dyDescent="0.3">
      <c r="A10" s="75">
        <v>7</v>
      </c>
      <c r="B10" s="77" t="s">
        <v>30</v>
      </c>
      <c r="C10" s="39">
        <v>27</v>
      </c>
      <c r="D10" s="203"/>
      <c r="E10" s="79">
        <v>3</v>
      </c>
      <c r="F10" s="78">
        <v>1</v>
      </c>
      <c r="G10" s="78">
        <v>3</v>
      </c>
      <c r="H10" s="78">
        <v>2</v>
      </c>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17">
        <f t="shared" si="0"/>
        <v>9</v>
      </c>
      <c r="AN10" s="16"/>
      <c r="AO10" s="16"/>
      <c r="AP10" s="13">
        <f t="shared" si="1"/>
        <v>7</v>
      </c>
      <c r="AQ10" s="13" t="str">
        <f t="shared" si="1"/>
        <v>Decomposes 3-digit (within 199) whole numbers</v>
      </c>
      <c r="AR10" s="13">
        <f t="shared" si="1"/>
        <v>27</v>
      </c>
      <c r="AS10" s="13">
        <f t="shared" si="2"/>
        <v>9</v>
      </c>
    </row>
    <row r="11" spans="1:166" ht="20.399999999999999" customHeight="1" x14ac:dyDescent="0.3">
      <c r="A11" s="75">
        <v>7</v>
      </c>
      <c r="B11" s="77" t="s">
        <v>31</v>
      </c>
      <c r="C11" s="39">
        <v>28</v>
      </c>
      <c r="D11" s="203"/>
      <c r="E11" s="79">
        <v>4</v>
      </c>
      <c r="F11" s="78">
        <v>0</v>
      </c>
      <c r="G11" s="78">
        <v>4</v>
      </c>
      <c r="H11" s="78">
        <v>2</v>
      </c>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17">
        <f t="shared" si="0"/>
        <v>10</v>
      </c>
      <c r="AN11" s="16"/>
      <c r="AO11" s="16"/>
      <c r="AP11" s="13">
        <f t="shared" si="1"/>
        <v>7</v>
      </c>
      <c r="AQ11" s="13" t="str">
        <f t="shared" si="1"/>
        <v>Composes 3-digit (within 199) whole numbers</v>
      </c>
      <c r="AR11" s="13">
        <f t="shared" si="1"/>
        <v>28</v>
      </c>
      <c r="AS11" s="13">
        <f t="shared" si="2"/>
        <v>10</v>
      </c>
    </row>
    <row r="12" spans="1:166" ht="25.8" customHeight="1" x14ac:dyDescent="0.3">
      <c r="A12" s="75">
        <v>7</v>
      </c>
      <c r="B12" s="77" t="s">
        <v>32</v>
      </c>
      <c r="C12" s="39">
        <v>29</v>
      </c>
      <c r="D12" s="203"/>
      <c r="E12" s="78">
        <v>4</v>
      </c>
      <c r="F12" s="78">
        <v>2</v>
      </c>
      <c r="G12" s="78">
        <v>4</v>
      </c>
      <c r="H12" s="78">
        <v>2</v>
      </c>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57">
        <f t="shared" si="0"/>
        <v>12</v>
      </c>
      <c r="AN12" s="16"/>
      <c r="AO12" s="16"/>
      <c r="AP12" s="13">
        <f t="shared" si="1"/>
        <v>7</v>
      </c>
      <c r="AQ12" s="13" t="str">
        <f t="shared" si="1"/>
        <v>Rounds 3-digit (within 199) numbers to the nearest ten</v>
      </c>
      <c r="AR12" s="13">
        <f t="shared" si="1"/>
        <v>29</v>
      </c>
      <c r="AS12" s="13">
        <f t="shared" si="2"/>
        <v>12</v>
      </c>
    </row>
    <row r="13" spans="1:166" ht="25.8" customHeight="1" x14ac:dyDescent="0.3">
      <c r="A13" s="75">
        <v>7</v>
      </c>
      <c r="B13" s="77" t="s">
        <v>33</v>
      </c>
      <c r="C13" s="39">
        <v>30</v>
      </c>
      <c r="D13" s="203"/>
      <c r="E13" s="78">
        <v>3</v>
      </c>
      <c r="F13" s="78">
        <v>0</v>
      </c>
      <c r="G13" s="78">
        <v>4</v>
      </c>
      <c r="H13" s="78">
        <v>2</v>
      </c>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17">
        <f t="shared" si="0"/>
        <v>9</v>
      </c>
      <c r="AN13" s="16"/>
      <c r="AO13" s="16"/>
      <c r="AP13" s="13">
        <f t="shared" si="1"/>
        <v>7</v>
      </c>
      <c r="AQ13" s="13" t="str">
        <f t="shared" si="1"/>
        <v>Rounds 3-digit (within 199) numbers to the nearest hundred</v>
      </c>
      <c r="AR13" s="13">
        <f t="shared" si="1"/>
        <v>30</v>
      </c>
      <c r="AS13" s="13">
        <f t="shared" si="2"/>
        <v>9</v>
      </c>
    </row>
    <row r="14" spans="1:166" ht="23.4" customHeight="1" x14ac:dyDescent="0.3">
      <c r="A14" s="75">
        <v>7</v>
      </c>
      <c r="B14" s="77" t="s">
        <v>34</v>
      </c>
      <c r="C14" s="39">
        <v>31</v>
      </c>
      <c r="D14" s="204"/>
      <c r="E14" s="78">
        <v>3</v>
      </c>
      <c r="F14" s="78">
        <v>2</v>
      </c>
      <c r="G14" s="78">
        <v>4</v>
      </c>
      <c r="H14" s="78">
        <v>2</v>
      </c>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58">
        <f t="shared" si="0"/>
        <v>11</v>
      </c>
      <c r="AN14" s="16"/>
      <c r="AO14" s="16"/>
      <c r="AP14" s="13">
        <f t="shared" si="1"/>
        <v>7</v>
      </c>
      <c r="AQ14" s="13" t="str">
        <f t="shared" si="1"/>
        <v>Orders 3-digit (within 199) numbers</v>
      </c>
      <c r="AR14" s="13">
        <f t="shared" si="1"/>
        <v>31</v>
      </c>
      <c r="AS14" s="13">
        <f t="shared" si="2"/>
        <v>11</v>
      </c>
    </row>
    <row r="15" spans="1:166" ht="22.5" customHeight="1" x14ac:dyDescent="0.3">
      <c r="A15" s="5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16"/>
      <c r="AO15" s="16"/>
      <c r="AP15" s="13"/>
      <c r="AQ15" s="13"/>
      <c r="AR15" s="13"/>
      <c r="AS15" s="13"/>
    </row>
    <row r="16" spans="1:166" s="6" customFormat="1" ht="19.5" customHeight="1" x14ac:dyDescent="0.3">
      <c r="A16" s="220"/>
      <c r="B16" s="243" t="s">
        <v>28</v>
      </c>
      <c r="C16" s="244"/>
      <c r="D16" s="244"/>
      <c r="E16" s="80">
        <f>SUMIF($A2:$A14,5,E2:E14)</f>
        <v>19</v>
      </c>
      <c r="F16" s="80">
        <f t="shared" ref="F16:AL16" si="3">SUMIF($A2:$A14,5,F2:F14)</f>
        <v>5</v>
      </c>
      <c r="G16" s="80">
        <f t="shared" si="3"/>
        <v>19</v>
      </c>
      <c r="H16" s="80">
        <f t="shared" si="3"/>
        <v>8</v>
      </c>
      <c r="I16" s="80">
        <f t="shared" si="3"/>
        <v>0</v>
      </c>
      <c r="J16" s="80">
        <f t="shared" si="3"/>
        <v>0</v>
      </c>
      <c r="K16" s="80">
        <f t="shared" si="3"/>
        <v>0</v>
      </c>
      <c r="L16" s="80">
        <f t="shared" si="3"/>
        <v>0</v>
      </c>
      <c r="M16" s="80">
        <f t="shared" si="3"/>
        <v>0</v>
      </c>
      <c r="N16" s="80">
        <f t="shared" si="3"/>
        <v>0</v>
      </c>
      <c r="O16" s="80">
        <f t="shared" si="3"/>
        <v>0</v>
      </c>
      <c r="P16" s="80">
        <f t="shared" si="3"/>
        <v>0</v>
      </c>
      <c r="Q16" s="80">
        <f t="shared" si="3"/>
        <v>0</v>
      </c>
      <c r="R16" s="80">
        <f t="shared" si="3"/>
        <v>0</v>
      </c>
      <c r="S16" s="80">
        <f t="shared" si="3"/>
        <v>0</v>
      </c>
      <c r="T16" s="80">
        <f t="shared" si="3"/>
        <v>0</v>
      </c>
      <c r="U16" s="80">
        <f t="shared" si="3"/>
        <v>0</v>
      </c>
      <c r="V16" s="80">
        <f t="shared" si="3"/>
        <v>0</v>
      </c>
      <c r="W16" s="80">
        <f t="shared" si="3"/>
        <v>0</v>
      </c>
      <c r="X16" s="80">
        <f t="shared" si="3"/>
        <v>0</v>
      </c>
      <c r="Y16" s="80">
        <f t="shared" si="3"/>
        <v>0</v>
      </c>
      <c r="Z16" s="80">
        <f t="shared" si="3"/>
        <v>0</v>
      </c>
      <c r="AA16" s="80">
        <f t="shared" si="3"/>
        <v>0</v>
      </c>
      <c r="AB16" s="80">
        <f t="shared" si="3"/>
        <v>0</v>
      </c>
      <c r="AC16" s="80">
        <f t="shared" si="3"/>
        <v>0</v>
      </c>
      <c r="AD16" s="80">
        <f t="shared" si="3"/>
        <v>0</v>
      </c>
      <c r="AE16" s="80">
        <f t="shared" si="3"/>
        <v>0</v>
      </c>
      <c r="AF16" s="80">
        <f t="shared" si="3"/>
        <v>0</v>
      </c>
      <c r="AG16" s="80">
        <f t="shared" si="3"/>
        <v>0</v>
      </c>
      <c r="AH16" s="80">
        <f t="shared" si="3"/>
        <v>0</v>
      </c>
      <c r="AI16" s="80">
        <f t="shared" si="3"/>
        <v>0</v>
      </c>
      <c r="AJ16" s="80">
        <f t="shared" si="3"/>
        <v>0</v>
      </c>
      <c r="AK16" s="80">
        <f t="shared" si="3"/>
        <v>0</v>
      </c>
      <c r="AL16" s="81">
        <f t="shared" si="3"/>
        <v>0</v>
      </c>
      <c r="AM16" s="16"/>
      <c r="AN16" s="16"/>
      <c r="AO16" s="16"/>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6" customFormat="1" ht="18.75" customHeight="1" x14ac:dyDescent="0.3">
      <c r="A17" s="220"/>
      <c r="B17" s="245" t="s">
        <v>29</v>
      </c>
      <c r="C17" s="246"/>
      <c r="D17" s="246"/>
      <c r="E17" s="74">
        <f>SUMIF($A2:$A14,6,E2:E14)</f>
        <v>5</v>
      </c>
      <c r="F17" s="74">
        <f t="shared" ref="F17:AL17" si="4">SUMIF($A2:$A14,6,F2:F14)</f>
        <v>5</v>
      </c>
      <c r="G17" s="74">
        <f t="shared" si="4"/>
        <v>8</v>
      </c>
      <c r="H17" s="74">
        <f t="shared" si="4"/>
        <v>5</v>
      </c>
      <c r="I17" s="74">
        <f t="shared" si="4"/>
        <v>0</v>
      </c>
      <c r="J17" s="74">
        <f t="shared" si="4"/>
        <v>0</v>
      </c>
      <c r="K17" s="74">
        <f t="shared" si="4"/>
        <v>0</v>
      </c>
      <c r="L17" s="74">
        <f t="shared" si="4"/>
        <v>0</v>
      </c>
      <c r="M17" s="74">
        <f t="shared" si="4"/>
        <v>0</v>
      </c>
      <c r="N17" s="74">
        <f t="shared" si="4"/>
        <v>0</v>
      </c>
      <c r="O17" s="74">
        <f t="shared" si="4"/>
        <v>0</v>
      </c>
      <c r="P17" s="74">
        <f t="shared" si="4"/>
        <v>0</v>
      </c>
      <c r="Q17" s="74">
        <f t="shared" si="4"/>
        <v>0</v>
      </c>
      <c r="R17" s="74">
        <f t="shared" si="4"/>
        <v>0</v>
      </c>
      <c r="S17" s="74">
        <f t="shared" si="4"/>
        <v>0</v>
      </c>
      <c r="T17" s="74">
        <f t="shared" si="4"/>
        <v>0</v>
      </c>
      <c r="U17" s="74">
        <f t="shared" si="4"/>
        <v>0</v>
      </c>
      <c r="V17" s="74">
        <f t="shared" si="4"/>
        <v>0</v>
      </c>
      <c r="W17" s="74">
        <f t="shared" si="4"/>
        <v>0</v>
      </c>
      <c r="X17" s="74">
        <f t="shared" si="4"/>
        <v>0</v>
      </c>
      <c r="Y17" s="74">
        <f t="shared" si="4"/>
        <v>0</v>
      </c>
      <c r="Z17" s="74">
        <f t="shared" si="4"/>
        <v>0</v>
      </c>
      <c r="AA17" s="74">
        <f t="shared" si="4"/>
        <v>0</v>
      </c>
      <c r="AB17" s="74">
        <f t="shared" si="4"/>
        <v>0</v>
      </c>
      <c r="AC17" s="74">
        <f t="shared" si="4"/>
        <v>0</v>
      </c>
      <c r="AD17" s="74">
        <f t="shared" si="4"/>
        <v>0</v>
      </c>
      <c r="AE17" s="74">
        <f t="shared" si="4"/>
        <v>0</v>
      </c>
      <c r="AF17" s="74">
        <f t="shared" si="4"/>
        <v>0</v>
      </c>
      <c r="AG17" s="74">
        <f t="shared" si="4"/>
        <v>0</v>
      </c>
      <c r="AH17" s="74">
        <f t="shared" si="4"/>
        <v>0</v>
      </c>
      <c r="AI17" s="74">
        <f t="shared" si="4"/>
        <v>0</v>
      </c>
      <c r="AJ17" s="74">
        <f t="shared" si="4"/>
        <v>0</v>
      </c>
      <c r="AK17" s="74">
        <f t="shared" si="4"/>
        <v>0</v>
      </c>
      <c r="AL17" s="82">
        <f t="shared" si="4"/>
        <v>0</v>
      </c>
      <c r="AM17" s="16"/>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6" customFormat="1" ht="20.7" customHeight="1" x14ac:dyDescent="0.3">
      <c r="A18" s="220"/>
      <c r="B18" s="247" t="s">
        <v>40</v>
      </c>
      <c r="C18" s="248"/>
      <c r="D18" s="248"/>
      <c r="E18" s="78">
        <f>SUMIF($A2:$A14,7,E2:E14)</f>
        <v>21</v>
      </c>
      <c r="F18" s="78">
        <f t="shared" ref="F18:AL18" si="5">SUMIF($A2:$A14,7,F2:F14)</f>
        <v>8</v>
      </c>
      <c r="G18" s="78">
        <f t="shared" si="5"/>
        <v>23</v>
      </c>
      <c r="H18" s="78">
        <f t="shared" si="5"/>
        <v>12</v>
      </c>
      <c r="I18" s="78">
        <f t="shared" si="5"/>
        <v>0</v>
      </c>
      <c r="J18" s="78">
        <f t="shared" si="5"/>
        <v>0</v>
      </c>
      <c r="K18" s="78">
        <f t="shared" si="5"/>
        <v>0</v>
      </c>
      <c r="L18" s="78">
        <f t="shared" si="5"/>
        <v>0</v>
      </c>
      <c r="M18" s="78">
        <f t="shared" si="5"/>
        <v>0</v>
      </c>
      <c r="N18" s="78">
        <f t="shared" si="5"/>
        <v>0</v>
      </c>
      <c r="O18" s="78">
        <f t="shared" si="5"/>
        <v>0</v>
      </c>
      <c r="P18" s="78">
        <f t="shared" si="5"/>
        <v>0</v>
      </c>
      <c r="Q18" s="78">
        <f t="shared" si="5"/>
        <v>0</v>
      </c>
      <c r="R18" s="78">
        <f t="shared" si="5"/>
        <v>0</v>
      </c>
      <c r="S18" s="78">
        <f t="shared" si="5"/>
        <v>0</v>
      </c>
      <c r="T18" s="78">
        <f t="shared" si="5"/>
        <v>0</v>
      </c>
      <c r="U18" s="78">
        <f t="shared" si="5"/>
        <v>0</v>
      </c>
      <c r="V18" s="78">
        <f t="shared" si="5"/>
        <v>0</v>
      </c>
      <c r="W18" s="78">
        <f t="shared" si="5"/>
        <v>0</v>
      </c>
      <c r="X18" s="78">
        <f t="shared" si="5"/>
        <v>0</v>
      </c>
      <c r="Y18" s="78">
        <f t="shared" si="5"/>
        <v>0</v>
      </c>
      <c r="Z18" s="78">
        <f t="shared" si="5"/>
        <v>0</v>
      </c>
      <c r="AA18" s="78">
        <f t="shared" si="5"/>
        <v>0</v>
      </c>
      <c r="AB18" s="78">
        <f t="shared" si="5"/>
        <v>0</v>
      </c>
      <c r="AC18" s="78">
        <f t="shared" si="5"/>
        <v>0</v>
      </c>
      <c r="AD18" s="78">
        <f t="shared" si="5"/>
        <v>0</v>
      </c>
      <c r="AE18" s="78">
        <f t="shared" si="5"/>
        <v>0</v>
      </c>
      <c r="AF18" s="78">
        <f t="shared" si="5"/>
        <v>0</v>
      </c>
      <c r="AG18" s="78">
        <f t="shared" si="5"/>
        <v>0</v>
      </c>
      <c r="AH18" s="78">
        <f t="shared" si="5"/>
        <v>0</v>
      </c>
      <c r="AI18" s="78">
        <f t="shared" si="5"/>
        <v>0</v>
      </c>
      <c r="AJ18" s="78">
        <f t="shared" si="5"/>
        <v>0</v>
      </c>
      <c r="AK18" s="78">
        <f t="shared" si="5"/>
        <v>0</v>
      </c>
      <c r="AL18" s="83">
        <f t="shared" si="5"/>
        <v>0</v>
      </c>
      <c r="AM18" s="16"/>
      <c r="AN18" s="16"/>
      <c r="AO18" s="16"/>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6" customFormat="1" ht="19.2" customHeight="1" x14ac:dyDescent="0.3">
      <c r="A19" s="221"/>
      <c r="B19" s="215" t="s">
        <v>20</v>
      </c>
      <c r="C19" s="216"/>
      <c r="D19" s="217"/>
      <c r="E19" s="15">
        <f>SUM(E2:E6,E7:E8,E9:E14)</f>
        <v>45</v>
      </c>
      <c r="F19" s="15">
        <f t="shared" ref="F19:AL19" si="6">SUM(F2:F6,F7:F8,F9:F14)</f>
        <v>18</v>
      </c>
      <c r="G19" s="15">
        <f t="shared" si="6"/>
        <v>50</v>
      </c>
      <c r="H19" s="15">
        <f t="shared" si="6"/>
        <v>25</v>
      </c>
      <c r="I19" s="15">
        <f t="shared" si="6"/>
        <v>0</v>
      </c>
      <c r="J19" s="15">
        <f t="shared" si="6"/>
        <v>0</v>
      </c>
      <c r="K19" s="15">
        <f t="shared" si="6"/>
        <v>0</v>
      </c>
      <c r="L19" s="15">
        <f t="shared" si="6"/>
        <v>0</v>
      </c>
      <c r="M19" s="15">
        <f t="shared" si="6"/>
        <v>0</v>
      </c>
      <c r="N19" s="15">
        <f t="shared" si="6"/>
        <v>0</v>
      </c>
      <c r="O19" s="15">
        <f t="shared" si="6"/>
        <v>0</v>
      </c>
      <c r="P19" s="15">
        <f t="shared" si="6"/>
        <v>0</v>
      </c>
      <c r="Q19" s="15">
        <f t="shared" si="6"/>
        <v>0</v>
      </c>
      <c r="R19" s="15">
        <f t="shared" si="6"/>
        <v>0</v>
      </c>
      <c r="S19" s="15">
        <f t="shared" si="6"/>
        <v>0</v>
      </c>
      <c r="T19" s="15">
        <f t="shared" si="6"/>
        <v>0</v>
      </c>
      <c r="U19" s="15">
        <f t="shared" si="6"/>
        <v>0</v>
      </c>
      <c r="V19" s="15">
        <f t="shared" si="6"/>
        <v>0</v>
      </c>
      <c r="W19" s="15">
        <f t="shared" si="6"/>
        <v>0</v>
      </c>
      <c r="X19" s="15">
        <f t="shared" si="6"/>
        <v>0</v>
      </c>
      <c r="Y19" s="15">
        <f t="shared" si="6"/>
        <v>0</v>
      </c>
      <c r="Z19" s="15">
        <f t="shared" si="6"/>
        <v>0</v>
      </c>
      <c r="AA19" s="15">
        <f t="shared" si="6"/>
        <v>0</v>
      </c>
      <c r="AB19" s="15">
        <f t="shared" si="6"/>
        <v>0</v>
      </c>
      <c r="AC19" s="15">
        <f t="shared" si="6"/>
        <v>0</v>
      </c>
      <c r="AD19" s="15">
        <f t="shared" si="6"/>
        <v>0</v>
      </c>
      <c r="AE19" s="15">
        <f t="shared" si="6"/>
        <v>0</v>
      </c>
      <c r="AF19" s="15">
        <f t="shared" si="6"/>
        <v>0</v>
      </c>
      <c r="AG19" s="15">
        <f t="shared" si="6"/>
        <v>0</v>
      </c>
      <c r="AH19" s="15">
        <f t="shared" si="6"/>
        <v>0</v>
      </c>
      <c r="AI19" s="15">
        <f t="shared" si="6"/>
        <v>0</v>
      </c>
      <c r="AJ19" s="15">
        <f t="shared" si="6"/>
        <v>0</v>
      </c>
      <c r="AK19" s="15">
        <f t="shared" si="6"/>
        <v>0</v>
      </c>
      <c r="AL19" s="41">
        <f t="shared" si="6"/>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row>
    <row r="20" spans="1:414" hidden="1" x14ac:dyDescent="0.3">
      <c r="A20" s="12"/>
      <c r="B20" s="13"/>
      <c r="C20" s="13"/>
      <c r="D20" s="13"/>
      <c r="E20" s="13" t="s">
        <v>101</v>
      </c>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
    </row>
    <row r="21" spans="1:414" ht="58.2" hidden="1" x14ac:dyDescent="0.3">
      <c r="A21" s="12"/>
      <c r="B21" s="13"/>
      <c r="C21" s="13"/>
      <c r="D21" s="13"/>
      <c r="E21" s="14" t="str">
        <f t="shared" ref="E21:AL21" si="7">E1</f>
        <v>Lexi</v>
      </c>
      <c r="F21" s="14" t="str">
        <f t="shared" si="7"/>
        <v>Dara</v>
      </c>
      <c r="G21" s="14" t="str">
        <f t="shared" si="7"/>
        <v>Mia</v>
      </c>
      <c r="H21" s="14" t="str">
        <f t="shared" si="7"/>
        <v>Jay</v>
      </c>
      <c r="I21" s="14" t="str">
        <f t="shared" si="7"/>
        <v>Pupil Name 5</v>
      </c>
      <c r="J21" s="14" t="str">
        <f t="shared" si="7"/>
        <v>Pupil Name 6</v>
      </c>
      <c r="K21" s="14" t="str">
        <f t="shared" si="7"/>
        <v>Pupil Name 7</v>
      </c>
      <c r="L21" s="14" t="str">
        <f t="shared" si="7"/>
        <v>Pupil Name 8</v>
      </c>
      <c r="M21" s="14" t="str">
        <f t="shared" si="7"/>
        <v>Pupil Name 9</v>
      </c>
      <c r="N21" s="14" t="str">
        <f t="shared" si="7"/>
        <v>Pupil Name 10</v>
      </c>
      <c r="O21" s="14" t="str">
        <f t="shared" si="7"/>
        <v>Pupil Name 11</v>
      </c>
      <c r="P21" s="14" t="str">
        <f t="shared" si="7"/>
        <v>Pupil Name 12</v>
      </c>
      <c r="Q21" s="14" t="str">
        <f t="shared" si="7"/>
        <v>Pupil Name 13</v>
      </c>
      <c r="R21" s="14" t="str">
        <f t="shared" si="7"/>
        <v>Pupil Name 14</v>
      </c>
      <c r="S21" s="14" t="str">
        <f t="shared" si="7"/>
        <v>Pupil Name 15</v>
      </c>
      <c r="T21" s="14" t="str">
        <f t="shared" si="7"/>
        <v>Pupil Name 16</v>
      </c>
      <c r="U21" s="14" t="str">
        <f t="shared" si="7"/>
        <v>Pupil Name 17</v>
      </c>
      <c r="V21" s="14" t="str">
        <f t="shared" si="7"/>
        <v>Pupil Name 18</v>
      </c>
      <c r="W21" s="14" t="str">
        <f t="shared" si="7"/>
        <v>Pupil Name 19</v>
      </c>
      <c r="X21" s="14" t="str">
        <f t="shared" si="7"/>
        <v>Pupil Name 20</v>
      </c>
      <c r="Y21" s="14" t="str">
        <f t="shared" si="7"/>
        <v>Pupil Name 21</v>
      </c>
      <c r="Z21" s="14" t="str">
        <f t="shared" si="7"/>
        <v>Pupil Name 22</v>
      </c>
      <c r="AA21" s="14" t="str">
        <f t="shared" si="7"/>
        <v>Pupil Name 23</v>
      </c>
      <c r="AB21" s="14" t="str">
        <f t="shared" si="7"/>
        <v>Pupil Name 24</v>
      </c>
      <c r="AC21" s="14" t="str">
        <f t="shared" si="7"/>
        <v>Pupil Name 25</v>
      </c>
      <c r="AD21" s="14" t="str">
        <f t="shared" si="7"/>
        <v>Pupil Name 26</v>
      </c>
      <c r="AE21" s="14" t="str">
        <f t="shared" si="7"/>
        <v>Pupil Name 27</v>
      </c>
      <c r="AF21" s="14" t="str">
        <f t="shared" si="7"/>
        <v>Pupil Name 28</v>
      </c>
      <c r="AG21" s="14" t="str">
        <f t="shared" si="7"/>
        <v>Pupil Name 29</v>
      </c>
      <c r="AH21" s="14" t="str">
        <f t="shared" si="7"/>
        <v>Pupil Name 30</v>
      </c>
      <c r="AI21" s="14" t="str">
        <f t="shared" si="7"/>
        <v>Pupil Name 31</v>
      </c>
      <c r="AJ21" s="14" t="str">
        <f t="shared" si="7"/>
        <v>Pupil Name 32</v>
      </c>
      <c r="AK21" s="14" t="str">
        <f t="shared" si="7"/>
        <v>Pupil Name 33</v>
      </c>
      <c r="AL21" s="14" t="str">
        <f t="shared" si="7"/>
        <v>Pupil Name 34</v>
      </c>
    </row>
    <row r="22" spans="1:414" hidden="1" x14ac:dyDescent="0.3">
      <c r="A22" s="12"/>
      <c r="B22" s="13"/>
      <c r="C22" s="13"/>
      <c r="D22" s="13"/>
      <c r="E22" s="13">
        <f t="shared" ref="E22:AL22" si="8">E19</f>
        <v>45</v>
      </c>
      <c r="F22" s="13">
        <f t="shared" si="8"/>
        <v>18</v>
      </c>
      <c r="G22" s="13">
        <f t="shared" si="8"/>
        <v>50</v>
      </c>
      <c r="H22" s="13">
        <f t="shared" si="8"/>
        <v>25</v>
      </c>
      <c r="I22" s="13">
        <f t="shared" si="8"/>
        <v>0</v>
      </c>
      <c r="J22" s="13">
        <f t="shared" si="8"/>
        <v>0</v>
      </c>
      <c r="K22" s="13">
        <f t="shared" si="8"/>
        <v>0</v>
      </c>
      <c r="L22" s="13">
        <f t="shared" si="8"/>
        <v>0</v>
      </c>
      <c r="M22" s="13">
        <f t="shared" si="8"/>
        <v>0</v>
      </c>
      <c r="N22" s="13">
        <f t="shared" si="8"/>
        <v>0</v>
      </c>
      <c r="O22" s="13">
        <f t="shared" si="8"/>
        <v>0</v>
      </c>
      <c r="P22" s="13">
        <f t="shared" si="8"/>
        <v>0</v>
      </c>
      <c r="Q22" s="13">
        <f t="shared" si="8"/>
        <v>0</v>
      </c>
      <c r="R22" s="13">
        <f t="shared" si="8"/>
        <v>0</v>
      </c>
      <c r="S22" s="13">
        <f t="shared" si="8"/>
        <v>0</v>
      </c>
      <c r="T22" s="13">
        <f t="shared" si="8"/>
        <v>0</v>
      </c>
      <c r="U22" s="13">
        <f t="shared" si="8"/>
        <v>0</v>
      </c>
      <c r="V22" s="13">
        <f t="shared" si="8"/>
        <v>0</v>
      </c>
      <c r="W22" s="13">
        <f t="shared" si="8"/>
        <v>0</v>
      </c>
      <c r="X22" s="13">
        <f t="shared" si="8"/>
        <v>0</v>
      </c>
      <c r="Y22" s="13">
        <f t="shared" si="8"/>
        <v>0</v>
      </c>
      <c r="Z22" s="13">
        <f t="shared" si="8"/>
        <v>0</v>
      </c>
      <c r="AA22" s="13">
        <f t="shared" si="8"/>
        <v>0</v>
      </c>
      <c r="AB22" s="13">
        <f t="shared" si="8"/>
        <v>0</v>
      </c>
      <c r="AC22" s="13">
        <f t="shared" si="8"/>
        <v>0</v>
      </c>
      <c r="AD22" s="13">
        <f t="shared" si="8"/>
        <v>0</v>
      </c>
      <c r="AE22" s="13">
        <f t="shared" si="8"/>
        <v>0</v>
      </c>
      <c r="AF22" s="13">
        <f t="shared" si="8"/>
        <v>0</v>
      </c>
      <c r="AG22" s="13">
        <f t="shared" si="8"/>
        <v>0</v>
      </c>
      <c r="AH22" s="13">
        <f t="shared" si="8"/>
        <v>0</v>
      </c>
      <c r="AI22" s="13">
        <f t="shared" si="8"/>
        <v>0</v>
      </c>
      <c r="AJ22" s="13">
        <f t="shared" si="8"/>
        <v>0</v>
      </c>
      <c r="AK22" s="13">
        <f t="shared" si="8"/>
        <v>0</v>
      </c>
      <c r="AL22" s="13">
        <f t="shared" si="8"/>
        <v>0</v>
      </c>
    </row>
    <row r="23" spans="1:414" s="16" customFormat="1" x14ac:dyDescent="0.3">
      <c r="A23" s="19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ht="23.4" x14ac:dyDescent="0.45">
      <c r="A24" s="192"/>
      <c r="B24" s="192"/>
      <c r="C24" s="230" t="s">
        <v>141</v>
      </c>
      <c r="D24" s="231"/>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M24" s="228"/>
      <c r="AN24" s="192"/>
      <c r="AO24" s="192"/>
    </row>
    <row r="25" spans="1:414" ht="33.75" customHeight="1" x14ac:dyDescent="0.3">
      <c r="A25" s="192"/>
      <c r="B25" s="192"/>
      <c r="C25" s="213" t="s">
        <v>112</v>
      </c>
      <c r="D25" s="229"/>
      <c r="E25" s="234" t="s">
        <v>161</v>
      </c>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6"/>
      <c r="AM25" s="228"/>
      <c r="AN25" s="192"/>
      <c r="AO25" s="192"/>
    </row>
    <row r="26" spans="1:414" ht="98.4" customHeight="1" x14ac:dyDescent="0.3">
      <c r="A26" s="192"/>
      <c r="B26" s="192"/>
      <c r="C26" s="237"/>
      <c r="D26" s="238"/>
      <c r="E26" s="45" t="str" cm="1">
        <f t="array" ref="E26:AL27">_xlfn._xlws.SORT(E21:AL22,2,VLOOKUP(C25,SortOption[],2,FALSE),TRUE)</f>
        <v>Mia</v>
      </c>
      <c r="F26" s="45" t="str">
        <v>Lexi</v>
      </c>
      <c r="G26" s="45" t="str">
        <v>Jay</v>
      </c>
      <c r="H26" s="45" t="str">
        <v>Dara</v>
      </c>
      <c r="I26" s="45" t="str">
        <v>Pupil Name 5</v>
      </c>
      <c r="J26" s="45" t="str">
        <v>Pupil Name 6</v>
      </c>
      <c r="K26" s="45" t="str">
        <v>Pupil Name 7</v>
      </c>
      <c r="L26" s="45" t="str">
        <v>Pupil Name 8</v>
      </c>
      <c r="M26" s="45" t="str">
        <v>Pupil Name 9</v>
      </c>
      <c r="N26" s="45" t="str">
        <v>Pupil Name 10</v>
      </c>
      <c r="O26" s="45" t="str">
        <v>Pupil Name 11</v>
      </c>
      <c r="P26" s="45" t="str">
        <v>Pupil Name 12</v>
      </c>
      <c r="Q26" s="45" t="str">
        <v>Pupil Name 13</v>
      </c>
      <c r="R26" s="45" t="str">
        <v>Pupil Name 14</v>
      </c>
      <c r="S26" s="45" t="str">
        <v>Pupil Name 15</v>
      </c>
      <c r="T26" s="45" t="str">
        <v>Pupil Name 16</v>
      </c>
      <c r="U26" s="45" t="str">
        <v>Pupil Name 17</v>
      </c>
      <c r="V26" s="45" t="str">
        <v>Pupil Name 18</v>
      </c>
      <c r="W26" s="45" t="str">
        <v>Pupil Name 19</v>
      </c>
      <c r="X26" s="45" t="str">
        <v>Pupil Name 20</v>
      </c>
      <c r="Y26" s="45" t="str">
        <v>Pupil Name 21</v>
      </c>
      <c r="Z26" s="45" t="str">
        <v>Pupil Name 22</v>
      </c>
      <c r="AA26" s="45" t="str">
        <v>Pupil Name 23</v>
      </c>
      <c r="AB26" s="45" t="str">
        <v>Pupil Name 24</v>
      </c>
      <c r="AC26" s="45" t="str">
        <v>Pupil Name 25</v>
      </c>
      <c r="AD26" s="45" t="str">
        <v>Pupil Name 26</v>
      </c>
      <c r="AE26" s="45" t="str">
        <v>Pupil Name 27</v>
      </c>
      <c r="AF26" s="45" t="str">
        <v>Pupil Name 28</v>
      </c>
      <c r="AG26" s="45" t="str">
        <v>Pupil Name 29</v>
      </c>
      <c r="AH26" s="45" t="str">
        <v>Pupil Name 30</v>
      </c>
      <c r="AI26" s="45" t="str">
        <v>Pupil Name 31</v>
      </c>
      <c r="AJ26" s="45" t="str">
        <v>Pupil Name 32</v>
      </c>
      <c r="AK26" s="45" t="str">
        <v>Pupil Name 33</v>
      </c>
      <c r="AL26" s="46" t="str">
        <v>Pupil Name 34</v>
      </c>
      <c r="AM26" s="228"/>
      <c r="AN26" s="192"/>
      <c r="AO26" s="192"/>
    </row>
    <row r="27" spans="1:414" ht="23.4" customHeight="1" x14ac:dyDescent="0.3">
      <c r="A27" s="192"/>
      <c r="B27" s="192"/>
      <c r="C27" s="239" t="s">
        <v>164</v>
      </c>
      <c r="D27" s="240"/>
      <c r="E27" s="49">
        <v>50</v>
      </c>
      <c r="F27" s="47">
        <v>45</v>
      </c>
      <c r="G27" s="47">
        <v>25</v>
      </c>
      <c r="H27" s="47">
        <v>18</v>
      </c>
      <c r="I27" s="47">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8">
        <v>0</v>
      </c>
      <c r="AM27" s="192"/>
      <c r="AN27" s="192"/>
      <c r="AO27" s="192"/>
    </row>
    <row r="28" spans="1:414" x14ac:dyDescent="0.3">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row>
    <row r="29" spans="1:414" ht="23.4" x14ac:dyDescent="0.45">
      <c r="A29" s="207" t="s">
        <v>142</v>
      </c>
      <c r="B29" s="208"/>
      <c r="C29" s="209"/>
      <c r="D29" s="210"/>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row>
    <row r="30" spans="1:414" ht="66" customHeight="1" x14ac:dyDescent="0.3">
      <c r="A30" s="211" t="s">
        <v>162</v>
      </c>
      <c r="B30" s="212"/>
      <c r="C30" s="213" t="s">
        <v>111</v>
      </c>
      <c r="D30" s="214"/>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row>
    <row r="31" spans="1:414" ht="19.95" customHeight="1" x14ac:dyDescent="0.3">
      <c r="A31" s="50" t="s">
        <v>103</v>
      </c>
      <c r="B31" s="85" t="s">
        <v>102</v>
      </c>
      <c r="C31" s="132" t="s">
        <v>22</v>
      </c>
      <c r="D31" s="84" t="s">
        <v>163</v>
      </c>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row>
    <row r="32" spans="1:414" ht="33" customHeight="1" x14ac:dyDescent="0.3">
      <c r="A32" s="287" cm="1">
        <f t="array" ref="A32:D44">_xlfn._xlws.SORT(AP2:AS14,4,VLOOKUP(C30,SortOption[],2,FALSE))</f>
        <v>5</v>
      </c>
      <c r="B32" s="86" t="str">
        <v>Reads and records time in quarter-hour intervals on analogue and digital clocks</v>
      </c>
      <c r="C32" s="289">
        <v>23</v>
      </c>
      <c r="D32" s="293">
        <v>8</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row>
    <row r="33" spans="1:41" ht="33.6" customHeight="1" x14ac:dyDescent="0.3">
      <c r="A33" s="287">
        <v>7</v>
      </c>
      <c r="B33" s="86" t="str">
        <v>Decomposes 3-digit (within 199) whole numbers</v>
      </c>
      <c r="C33" s="289">
        <v>27</v>
      </c>
      <c r="D33" s="291">
        <v>9</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row>
    <row r="34" spans="1:41" ht="33" customHeight="1" x14ac:dyDescent="0.3">
      <c r="A34" s="287">
        <v>7</v>
      </c>
      <c r="B34" s="86" t="str">
        <v>Rounds 3-digit (within 199) numbers to the nearest hundred</v>
      </c>
      <c r="C34" s="289">
        <v>30</v>
      </c>
      <c r="D34" s="291">
        <v>9</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ht="33.6" customHeight="1" x14ac:dyDescent="0.3">
      <c r="A35" s="287">
        <v>5</v>
      </c>
      <c r="B35" s="86" t="str">
        <v>Identifies characteristics of months</v>
      </c>
      <c r="C35" s="289">
        <v>21</v>
      </c>
      <c r="D35" s="291">
        <v>10</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42" customHeight="1" x14ac:dyDescent="0.3">
      <c r="A36" s="287">
        <v>5</v>
      </c>
      <c r="B36" s="86" t="str">
        <v>Orders and compares lengths of elapsed time</v>
      </c>
      <c r="C36" s="289">
        <v>22</v>
      </c>
      <c r="D36" s="291">
        <v>10</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ht="33.6" customHeight="1" x14ac:dyDescent="0.3">
      <c r="A37" s="287">
        <v>7</v>
      </c>
      <c r="B37" s="86" t="str">
        <v>Composes 3-digit (within 199) whole numbers</v>
      </c>
      <c r="C37" s="289">
        <v>28</v>
      </c>
      <c r="D37" s="291">
        <v>10</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ht="33.6" customHeight="1" x14ac:dyDescent="0.3">
      <c r="A38" s="287">
        <v>5</v>
      </c>
      <c r="B38" s="86" t="str">
        <v>Identifies and matches equivalent units of time </v>
      </c>
      <c r="C38" s="289">
        <v>20</v>
      </c>
      <c r="D38" s="291">
        <v>11</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ht="33.6" customHeight="1" x14ac:dyDescent="0.3">
      <c r="A39" s="287">
        <v>6</v>
      </c>
      <c r="B39" s="86" t="str">
        <v>Identifies and classifies 3-D shapes according to common properties</v>
      </c>
      <c r="C39" s="289">
        <v>25</v>
      </c>
      <c r="D39" s="291">
        <v>11</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ht="33.6" customHeight="1" x14ac:dyDescent="0.3">
      <c r="A40" s="287">
        <v>7</v>
      </c>
      <c r="B40" s="86" t="str">
        <v>Orders 3-digit (within 199) numbers</v>
      </c>
      <c r="C40" s="289">
        <v>31</v>
      </c>
      <c r="D40" s="291">
        <v>11</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ht="33" customHeight="1" x14ac:dyDescent="0.3">
      <c r="A41" s="287">
        <v>5</v>
      </c>
      <c r="B41" s="86" t="str">
        <v>Compares and sequences units of time</v>
      </c>
      <c r="C41" s="289">
        <v>19</v>
      </c>
      <c r="D41" s="291">
        <v>12</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row r="42" spans="1:41" ht="33.6" customHeight="1" x14ac:dyDescent="0.3">
      <c r="A42" s="287">
        <v>6</v>
      </c>
      <c r="B42" s="86" t="str">
        <v>Identifies and classifies 2-D shapes according to common properties </v>
      </c>
      <c r="C42" s="289">
        <v>24</v>
      </c>
      <c r="D42" s="291">
        <v>12</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row>
    <row r="43" spans="1:41" ht="33.6" customHeight="1" x14ac:dyDescent="0.3">
      <c r="A43" s="287">
        <v>7</v>
      </c>
      <c r="B43" s="86" t="str">
        <v>Rounds 3-digit (within 199) numbers to the nearest ten</v>
      </c>
      <c r="C43" s="289">
        <v>29</v>
      </c>
      <c r="D43" s="291">
        <v>12</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row>
    <row r="44" spans="1:41" ht="33" customHeight="1" x14ac:dyDescent="0.3">
      <c r="A44" s="288">
        <v>7</v>
      </c>
      <c r="B44" s="44" t="str">
        <v>Compares sets/numbers, and represents the relationship between these sets/ numbers using &lt;, &gt;, or =</v>
      </c>
      <c r="C44" s="290">
        <v>26</v>
      </c>
      <c r="D44" s="292">
        <v>13</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row>
    <row r="45" spans="1:41" x14ac:dyDescent="0.3">
      <c r="A45" s="192"/>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row>
  </sheetData>
  <mergeCells count="23">
    <mergeCell ref="A28:AO28"/>
    <mergeCell ref="A29:D29"/>
    <mergeCell ref="E29:AO45"/>
    <mergeCell ref="A30:B30"/>
    <mergeCell ref="C30:D30"/>
    <mergeCell ref="A45:D45"/>
    <mergeCell ref="A23:AO23"/>
    <mergeCell ref="A24:B27"/>
    <mergeCell ref="C24:AL24"/>
    <mergeCell ref="AM24:AO27"/>
    <mergeCell ref="C25:D25"/>
    <mergeCell ref="E25:AL25"/>
    <mergeCell ref="C26:D26"/>
    <mergeCell ref="C27:D27"/>
    <mergeCell ref="D2:D6"/>
    <mergeCell ref="D7:D8"/>
    <mergeCell ref="D9:D14"/>
    <mergeCell ref="B15:AM15"/>
    <mergeCell ref="A16:A19"/>
    <mergeCell ref="B16:D16"/>
    <mergeCell ref="B17:D17"/>
    <mergeCell ref="B18:D18"/>
    <mergeCell ref="B19:D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D31B58-DE53-4163-A5DF-E7D3300B19AF}">
          <x14:formula1>
            <xm:f>Helper!$A$4:$A$5</xm:f>
          </x14:formula1>
          <xm:sqref>C25 C30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6"/>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1" max="41" width="8.6640625" customWidth="1"/>
    <col min="42" max="42" width="8.6640625" hidden="1" customWidth="1"/>
    <col min="43" max="43" width="29.109375" hidden="1" customWidth="1"/>
    <col min="44" max="45" width="8.6640625" hidden="1" customWidth="1"/>
    <col min="46" max="46" width="8.6640625" customWidth="1"/>
  </cols>
  <sheetData>
    <row r="1" spans="1:166" ht="81.75" customHeight="1" x14ac:dyDescent="0.3">
      <c r="A1" s="36" t="s">
        <v>98</v>
      </c>
      <c r="B1" s="37" t="s">
        <v>106</v>
      </c>
      <c r="C1" s="36" t="s">
        <v>22</v>
      </c>
      <c r="D1" s="36" t="s">
        <v>105</v>
      </c>
      <c r="E1" s="38" t="str">
        <f>'Assessment 1'!E1</f>
        <v>Lexi</v>
      </c>
      <c r="F1" s="38" t="str">
        <f>'Assessment 1'!F1</f>
        <v>Dara</v>
      </c>
      <c r="G1" s="38" t="str">
        <f>'Assessment 1'!G1</f>
        <v>Mia</v>
      </c>
      <c r="H1" s="38" t="str">
        <f>'Assessment 1'!H1</f>
        <v>Jay</v>
      </c>
      <c r="I1" s="38" t="str">
        <f>'Assessment 1'!I1</f>
        <v>Pupil Name 5</v>
      </c>
      <c r="J1" s="38" t="str">
        <f>'Assessment 1'!J1</f>
        <v>Pupil Name 6</v>
      </c>
      <c r="K1" s="38" t="str">
        <f>'Assessment 1'!K1</f>
        <v>Pupil Name 7</v>
      </c>
      <c r="L1" s="38" t="str">
        <f>'Assessment 1'!L1</f>
        <v>Pupil Name 8</v>
      </c>
      <c r="M1" s="38" t="str">
        <f>'Assessment 1'!M1</f>
        <v>Pupil Name 9</v>
      </c>
      <c r="N1" s="38" t="str">
        <f>'Assessment 1'!N1</f>
        <v>Pupil Name 10</v>
      </c>
      <c r="O1" s="38" t="str">
        <f>'Assessment 1'!O1</f>
        <v>Pupil Name 11</v>
      </c>
      <c r="P1" s="38" t="str">
        <f>'Assessment 1'!P1</f>
        <v>Pupil Name 12</v>
      </c>
      <c r="Q1" s="38" t="str">
        <f>'Assessment 1'!Q1</f>
        <v>Pupil Name 13</v>
      </c>
      <c r="R1" s="38" t="str">
        <f>'Assessment 1'!R1</f>
        <v>Pupil Name 14</v>
      </c>
      <c r="S1" s="38" t="str">
        <f>'Assessment 1'!S1</f>
        <v>Pupil Name 15</v>
      </c>
      <c r="T1" s="38" t="str">
        <f>'Assessment 1'!T1</f>
        <v>Pupil Name 16</v>
      </c>
      <c r="U1" s="38" t="str">
        <f>'Assessment 1'!U1</f>
        <v>Pupil Name 17</v>
      </c>
      <c r="V1" s="38" t="str">
        <f>'Assessment 1'!V1</f>
        <v>Pupil Name 18</v>
      </c>
      <c r="W1" s="38" t="str">
        <f>'Assessment 1'!W1</f>
        <v>Pupil Name 19</v>
      </c>
      <c r="X1" s="38" t="str">
        <f>'Assessment 1'!X1</f>
        <v>Pupil Name 20</v>
      </c>
      <c r="Y1" s="38" t="str">
        <f>'Assessment 1'!Y1</f>
        <v>Pupil Name 21</v>
      </c>
      <c r="Z1" s="38" t="str">
        <f>'Assessment 1'!Z1</f>
        <v>Pupil Name 22</v>
      </c>
      <c r="AA1" s="38" t="str">
        <f>'Assessment 1'!AA1</f>
        <v>Pupil Name 23</v>
      </c>
      <c r="AB1" s="38" t="str">
        <f>'Assessment 1'!AB1</f>
        <v>Pupil Name 24</v>
      </c>
      <c r="AC1" s="38" t="str">
        <f>'Assessment 1'!AC1</f>
        <v>Pupil Name 25</v>
      </c>
      <c r="AD1" s="38" t="str">
        <f>'Assessment 1'!AD1</f>
        <v>Pupil Name 26</v>
      </c>
      <c r="AE1" s="38" t="str">
        <f>'Assessment 1'!AE1</f>
        <v>Pupil Name 27</v>
      </c>
      <c r="AF1" s="38" t="str">
        <f>'Assessment 1'!AF1</f>
        <v>Pupil Name 28</v>
      </c>
      <c r="AG1" s="38" t="str">
        <f>'Assessment 1'!AG1</f>
        <v>Pupil Name 29</v>
      </c>
      <c r="AH1" s="38" t="str">
        <f>'Assessment 1'!AH1</f>
        <v>Pupil Name 30</v>
      </c>
      <c r="AI1" s="38" t="str">
        <f>'Assessment 1'!AI1</f>
        <v>Pupil Name 31</v>
      </c>
      <c r="AJ1" s="38" t="str">
        <f>'Assessment 1'!AJ1</f>
        <v>Pupil Name 32</v>
      </c>
      <c r="AK1" s="38" t="str">
        <f>'Assessment 1'!AK1</f>
        <v>Pupil Name 33</v>
      </c>
      <c r="AL1" s="38" t="str">
        <f>'Assessment 1'!AL1</f>
        <v>Pupil Name 34</v>
      </c>
      <c r="AM1" s="62" t="s">
        <v>21</v>
      </c>
      <c r="AN1" s="64"/>
      <c r="AO1" s="16"/>
      <c r="AP1" s="13" t="s">
        <v>104</v>
      </c>
      <c r="AQ1" s="13"/>
      <c r="AR1" s="13"/>
      <c r="AS1" s="13"/>
    </row>
    <row r="2" spans="1:166" ht="23.4" customHeight="1" x14ac:dyDescent="0.3">
      <c r="A2" s="100">
        <v>8</v>
      </c>
      <c r="B2" s="101" t="s">
        <v>35</v>
      </c>
      <c r="C2" s="39">
        <v>32</v>
      </c>
      <c r="D2" s="202" t="s">
        <v>204</v>
      </c>
      <c r="E2" s="103">
        <v>4</v>
      </c>
      <c r="F2" s="103">
        <v>1</v>
      </c>
      <c r="G2" s="103">
        <v>2</v>
      </c>
      <c r="H2" s="103">
        <v>3</v>
      </c>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7">
        <f t="shared" ref="AM2:AM14" si="0">SUM(E2:AL2)</f>
        <v>10</v>
      </c>
      <c r="AN2" s="16"/>
      <c r="AO2" s="16"/>
      <c r="AP2" s="13">
        <f t="shared" ref="AP2:AR14" si="1">A2</f>
        <v>8</v>
      </c>
      <c r="AQ2" s="13" t="str">
        <f t="shared" si="1"/>
        <v>Adds 2-digit numbers, with renaming </v>
      </c>
      <c r="AR2" s="13">
        <f t="shared" si="1"/>
        <v>32</v>
      </c>
      <c r="AS2" s="13">
        <f t="shared" ref="AS2:AS14" si="2">AM2</f>
        <v>10</v>
      </c>
    </row>
    <row r="3" spans="1:166" ht="24" customHeight="1" x14ac:dyDescent="0.3">
      <c r="A3" s="100">
        <v>8</v>
      </c>
      <c r="B3" s="101" t="s">
        <v>36</v>
      </c>
      <c r="C3" s="39">
        <v>33</v>
      </c>
      <c r="D3" s="203"/>
      <c r="E3" s="104">
        <v>4</v>
      </c>
      <c r="F3" s="104">
        <v>0</v>
      </c>
      <c r="G3" s="104">
        <v>1</v>
      </c>
      <c r="H3" s="104">
        <v>3</v>
      </c>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7">
        <f t="shared" si="0"/>
        <v>8</v>
      </c>
      <c r="AN3" s="16"/>
      <c r="AO3" s="16"/>
      <c r="AP3" s="13">
        <f t="shared" si="1"/>
        <v>8</v>
      </c>
      <c r="AQ3" s="13" t="str">
        <f t="shared" si="1"/>
        <v>Subtracts 2-digit numbers, without renaming </v>
      </c>
      <c r="AR3" s="13">
        <f t="shared" si="1"/>
        <v>33</v>
      </c>
      <c r="AS3" s="13">
        <f t="shared" si="2"/>
        <v>8</v>
      </c>
    </row>
    <row r="4" spans="1:166" ht="22.2" customHeight="1" x14ac:dyDescent="0.3">
      <c r="A4" s="100">
        <v>8</v>
      </c>
      <c r="B4" s="101" t="s">
        <v>37</v>
      </c>
      <c r="C4" s="39">
        <v>34</v>
      </c>
      <c r="D4" s="203"/>
      <c r="E4" s="105">
        <v>4</v>
      </c>
      <c r="F4" s="105">
        <v>1</v>
      </c>
      <c r="G4" s="105">
        <v>2</v>
      </c>
      <c r="H4" s="105">
        <v>3</v>
      </c>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7">
        <f t="shared" si="0"/>
        <v>10</v>
      </c>
      <c r="AN4" s="16"/>
      <c r="AO4" s="16"/>
      <c r="AP4" s="13">
        <f t="shared" si="1"/>
        <v>8</v>
      </c>
      <c r="AQ4" s="13" t="str">
        <f t="shared" si="1"/>
        <v>Adds three 2-digit numbers, with renaming </v>
      </c>
      <c r="AR4" s="13">
        <f t="shared" si="1"/>
        <v>34</v>
      </c>
      <c r="AS4" s="13">
        <f t="shared" si="2"/>
        <v>10</v>
      </c>
    </row>
    <row r="5" spans="1:166" ht="31.2" customHeight="1" x14ac:dyDescent="0.3">
      <c r="A5" s="100">
        <v>8</v>
      </c>
      <c r="B5" s="101" t="s">
        <v>38</v>
      </c>
      <c r="C5" s="39">
        <v>35</v>
      </c>
      <c r="D5" s="203"/>
      <c r="E5" s="106">
        <v>4</v>
      </c>
      <c r="F5" s="106">
        <v>2</v>
      </c>
      <c r="G5" s="106">
        <v>3</v>
      </c>
      <c r="H5" s="106">
        <v>2</v>
      </c>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7">
        <f t="shared" si="0"/>
        <v>11</v>
      </c>
      <c r="AN5" s="16"/>
      <c r="AO5" s="16"/>
      <c r="AP5" s="13">
        <f t="shared" si="1"/>
        <v>8</v>
      </c>
      <c r="AQ5" s="13" t="str">
        <f t="shared" si="1"/>
        <v>Solves problems involving subtraction (within 99) using real-life contexts</v>
      </c>
      <c r="AR5" s="13">
        <f t="shared" si="1"/>
        <v>35</v>
      </c>
      <c r="AS5" s="13">
        <f t="shared" si="2"/>
        <v>11</v>
      </c>
    </row>
    <row r="6" spans="1:166" ht="31.2" customHeight="1" x14ac:dyDescent="0.3">
      <c r="A6" s="100">
        <v>8</v>
      </c>
      <c r="B6" s="102" t="s">
        <v>39</v>
      </c>
      <c r="C6" s="39">
        <v>36</v>
      </c>
      <c r="D6" s="204"/>
      <c r="E6" s="104">
        <v>4</v>
      </c>
      <c r="F6" s="104">
        <v>1</v>
      </c>
      <c r="G6" s="104">
        <v>2</v>
      </c>
      <c r="H6" s="104">
        <v>2</v>
      </c>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7">
        <f t="shared" si="0"/>
        <v>9</v>
      </c>
      <c r="AN6" s="16"/>
      <c r="AO6" s="16"/>
      <c r="AP6" s="13">
        <f t="shared" si="1"/>
        <v>8</v>
      </c>
      <c r="AQ6" s="13" t="str">
        <f t="shared" si="1"/>
        <v>Solves problems involving addition (within 99) using real-life contexts</v>
      </c>
      <c r="AR6" s="13">
        <f t="shared" si="1"/>
        <v>36</v>
      </c>
      <c r="AS6" s="13">
        <f t="shared" si="2"/>
        <v>9</v>
      </c>
    </row>
    <row r="7" spans="1:166" ht="34.799999999999997" customHeight="1" x14ac:dyDescent="0.3">
      <c r="A7" s="87">
        <v>9</v>
      </c>
      <c r="B7" s="91" t="s">
        <v>44</v>
      </c>
      <c r="C7" s="39">
        <v>37</v>
      </c>
      <c r="D7" s="202" t="s">
        <v>205</v>
      </c>
      <c r="E7" s="90">
        <v>3</v>
      </c>
      <c r="F7" s="90">
        <v>3</v>
      </c>
      <c r="G7" s="90">
        <v>4</v>
      </c>
      <c r="H7" s="90">
        <v>4</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18">
        <f t="shared" si="0"/>
        <v>14</v>
      </c>
      <c r="AN7" s="16"/>
      <c r="AO7" s="16"/>
      <c r="AP7" s="13">
        <f t="shared" si="1"/>
        <v>9</v>
      </c>
      <c r="AQ7" s="13" t="str">
        <f t="shared" si="1"/>
        <v>Identifies and describes the general location of an object using a grid references</v>
      </c>
      <c r="AR7" s="13">
        <f t="shared" si="1"/>
        <v>37</v>
      </c>
      <c r="AS7" s="13">
        <f t="shared" si="2"/>
        <v>14</v>
      </c>
    </row>
    <row r="8" spans="1:166" ht="35.4" customHeight="1" x14ac:dyDescent="0.3">
      <c r="A8" s="87">
        <v>9</v>
      </c>
      <c r="B8" s="91" t="s">
        <v>45</v>
      </c>
      <c r="C8" s="39">
        <v>38</v>
      </c>
      <c r="D8" s="203"/>
      <c r="E8" s="90">
        <v>3</v>
      </c>
      <c r="F8" s="90">
        <v>1</v>
      </c>
      <c r="G8" s="90">
        <v>2</v>
      </c>
      <c r="H8" s="90">
        <v>4</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17">
        <f t="shared" si="0"/>
        <v>10</v>
      </c>
      <c r="AN8" s="16"/>
      <c r="AO8" s="16"/>
      <c r="AP8" s="13">
        <f t="shared" si="1"/>
        <v>9</v>
      </c>
      <c r="AQ8" s="13" t="str">
        <f t="shared" si="1"/>
        <v>Recognises properties of shapes such as right angles, symmetry and their ability to tessellate</v>
      </c>
      <c r="AR8" s="13">
        <f t="shared" si="1"/>
        <v>38</v>
      </c>
      <c r="AS8" s="13">
        <f t="shared" si="2"/>
        <v>10</v>
      </c>
    </row>
    <row r="9" spans="1:166" ht="32.4" customHeight="1" x14ac:dyDescent="0.3">
      <c r="A9" s="87">
        <v>9</v>
      </c>
      <c r="B9" s="91" t="s">
        <v>120</v>
      </c>
      <c r="C9" s="39">
        <v>39</v>
      </c>
      <c r="D9" s="203"/>
      <c r="E9" s="90">
        <v>3</v>
      </c>
      <c r="F9" s="90">
        <v>0</v>
      </c>
      <c r="G9" s="90">
        <v>1</v>
      </c>
      <c r="H9" s="90">
        <v>4</v>
      </c>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17">
        <f t="shared" si="0"/>
        <v>8</v>
      </c>
      <c r="AN9" s="16"/>
      <c r="AO9" s="16"/>
      <c r="AP9" s="13">
        <f t="shared" si="1"/>
        <v>9</v>
      </c>
      <c r="AQ9" s="13" t="str">
        <f t="shared" si="1"/>
        <v>Visualises and predicts where an object will face when rotated through various turns</v>
      </c>
      <c r="AR9" s="13">
        <f t="shared" si="1"/>
        <v>39</v>
      </c>
      <c r="AS9" s="13">
        <f t="shared" si="2"/>
        <v>8</v>
      </c>
    </row>
    <row r="10" spans="1:166" ht="34.799999999999997" customHeight="1" x14ac:dyDescent="0.3">
      <c r="A10" s="87">
        <v>9</v>
      </c>
      <c r="B10" s="89" t="s">
        <v>121</v>
      </c>
      <c r="C10" s="39">
        <v>40</v>
      </c>
      <c r="D10" s="204"/>
      <c r="E10" s="92">
        <v>3</v>
      </c>
      <c r="F10" s="90">
        <v>1</v>
      </c>
      <c r="G10" s="90">
        <v>2</v>
      </c>
      <c r="H10" s="90">
        <v>4</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17">
        <f t="shared" si="0"/>
        <v>10</v>
      </c>
      <c r="AN10" s="16"/>
      <c r="AO10" s="16"/>
      <c r="AP10" s="13">
        <f t="shared" si="1"/>
        <v>9</v>
      </c>
      <c r="AQ10" s="13" t="str">
        <f t="shared" si="1"/>
        <v>Identifies if shapes have been flipped (reflected), turned (rotated) and/or slid (translated)</v>
      </c>
      <c r="AR10" s="13">
        <f t="shared" si="1"/>
        <v>40</v>
      </c>
      <c r="AS10" s="13">
        <f t="shared" si="2"/>
        <v>10</v>
      </c>
    </row>
    <row r="11" spans="1:166" ht="27" customHeight="1" x14ac:dyDescent="0.3">
      <c r="A11" s="93">
        <v>10</v>
      </c>
      <c r="B11" s="189" t="s">
        <v>122</v>
      </c>
      <c r="C11" s="39">
        <v>41</v>
      </c>
      <c r="D11" s="241" t="s">
        <v>64</v>
      </c>
      <c r="E11" s="97">
        <v>2</v>
      </c>
      <c r="F11" s="96">
        <v>2</v>
      </c>
      <c r="G11" s="96">
        <v>3</v>
      </c>
      <c r="H11" s="96">
        <v>3</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7">
        <f t="shared" si="0"/>
        <v>10</v>
      </c>
      <c r="AN11" s="16"/>
      <c r="AO11" s="16"/>
      <c r="AP11" s="13">
        <f t="shared" si="1"/>
        <v>10</v>
      </c>
      <c r="AQ11" s="13" t="str">
        <f t="shared" si="1"/>
        <v>Compares the length of objects using the centimetre</v>
      </c>
      <c r="AR11" s="13">
        <f t="shared" si="1"/>
        <v>41</v>
      </c>
      <c r="AS11" s="13">
        <f t="shared" si="2"/>
        <v>10</v>
      </c>
    </row>
    <row r="12" spans="1:166" ht="25.8" customHeight="1" x14ac:dyDescent="0.3">
      <c r="A12" s="93">
        <v>10</v>
      </c>
      <c r="B12" s="95" t="s">
        <v>212</v>
      </c>
      <c r="C12" s="39">
        <v>42</v>
      </c>
      <c r="D12" s="204"/>
      <c r="E12" s="96">
        <v>2</v>
      </c>
      <c r="F12" s="96">
        <v>0</v>
      </c>
      <c r="G12" s="96">
        <v>1</v>
      </c>
      <c r="H12" s="96">
        <v>3</v>
      </c>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57">
        <f t="shared" si="0"/>
        <v>6</v>
      </c>
      <c r="AN12" s="16"/>
      <c r="AO12" s="16"/>
      <c r="AP12" s="13">
        <f t="shared" si="1"/>
        <v>10</v>
      </c>
      <c r="AQ12" s="13" t="str">
        <f t="shared" si="1"/>
        <v xml:space="preserve">Make comparative statements or judgements about length (C) </v>
      </c>
      <c r="AR12" s="13">
        <f t="shared" si="1"/>
        <v>42</v>
      </c>
      <c r="AS12" s="13">
        <f t="shared" si="2"/>
        <v>6</v>
      </c>
    </row>
    <row r="13" spans="1:166" ht="28.8" x14ac:dyDescent="0.3">
      <c r="A13" s="98">
        <v>11</v>
      </c>
      <c r="B13" s="112" t="s">
        <v>123</v>
      </c>
      <c r="C13" s="39">
        <v>43</v>
      </c>
      <c r="D13" s="202" t="s">
        <v>206</v>
      </c>
      <c r="E13" s="99">
        <v>4</v>
      </c>
      <c r="F13" s="99">
        <v>1</v>
      </c>
      <c r="G13" s="99">
        <v>2</v>
      </c>
      <c r="H13" s="99">
        <v>3</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17">
        <f t="shared" si="0"/>
        <v>10</v>
      </c>
      <c r="AN13" s="16"/>
      <c r="AO13" s="16"/>
      <c r="AP13" s="13">
        <f t="shared" si="1"/>
        <v>11</v>
      </c>
      <c r="AQ13" s="13" t="str">
        <f t="shared" si="1"/>
        <v>Identifies the rule governing a growing/shrinking pattern and extends it</v>
      </c>
      <c r="AR13" s="13">
        <f t="shared" si="1"/>
        <v>43</v>
      </c>
      <c r="AS13" s="13">
        <f t="shared" si="2"/>
        <v>10</v>
      </c>
    </row>
    <row r="14" spans="1:166" ht="25.8" customHeight="1" x14ac:dyDescent="0.3">
      <c r="A14" s="98">
        <v>11</v>
      </c>
      <c r="B14" s="112" t="s">
        <v>124</v>
      </c>
      <c r="C14" s="39">
        <v>44</v>
      </c>
      <c r="D14" s="204"/>
      <c r="E14" s="99">
        <v>4</v>
      </c>
      <c r="F14" s="99">
        <v>1</v>
      </c>
      <c r="G14" s="99">
        <v>2</v>
      </c>
      <c r="H14" s="99">
        <v>2</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58">
        <f t="shared" si="0"/>
        <v>9</v>
      </c>
      <c r="AN14" s="16"/>
      <c r="AO14" s="16"/>
      <c r="AP14" s="13">
        <f t="shared" si="1"/>
        <v>11</v>
      </c>
      <c r="AQ14" s="13" t="str">
        <f t="shared" si="1"/>
        <v>Identifies the core of a repeating pattern and extends it</v>
      </c>
      <c r="AR14" s="13">
        <f t="shared" si="1"/>
        <v>44</v>
      </c>
      <c r="AS14" s="13">
        <f t="shared" si="2"/>
        <v>9</v>
      </c>
    </row>
    <row r="15" spans="1:166" ht="22.5" customHeight="1" x14ac:dyDescent="0.3">
      <c r="A15" s="5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16"/>
      <c r="AO15" s="16"/>
      <c r="AP15" s="13"/>
      <c r="AQ15" s="13"/>
      <c r="AR15" s="13"/>
      <c r="AS15" s="13"/>
    </row>
    <row r="16" spans="1:166" s="6" customFormat="1" ht="19.5" customHeight="1" x14ac:dyDescent="0.3">
      <c r="A16" s="220"/>
      <c r="B16" s="249" t="s">
        <v>41</v>
      </c>
      <c r="C16" s="250"/>
      <c r="D16" s="250"/>
      <c r="E16" s="107">
        <f>SUMIF($A2:$A14,8,E2:E14)</f>
        <v>20</v>
      </c>
      <c r="F16" s="107">
        <f t="shared" ref="F16:AL16" si="3">SUMIF($A2:$A14,8,F2:F14)</f>
        <v>5</v>
      </c>
      <c r="G16" s="107">
        <f t="shared" si="3"/>
        <v>10</v>
      </c>
      <c r="H16" s="107">
        <f t="shared" si="3"/>
        <v>13</v>
      </c>
      <c r="I16" s="107">
        <f t="shared" si="3"/>
        <v>0</v>
      </c>
      <c r="J16" s="107">
        <f t="shared" si="3"/>
        <v>0</v>
      </c>
      <c r="K16" s="107">
        <f t="shared" si="3"/>
        <v>0</v>
      </c>
      <c r="L16" s="107">
        <f t="shared" si="3"/>
        <v>0</v>
      </c>
      <c r="M16" s="107">
        <f t="shared" si="3"/>
        <v>0</v>
      </c>
      <c r="N16" s="107">
        <f t="shared" si="3"/>
        <v>0</v>
      </c>
      <c r="O16" s="107">
        <f t="shared" si="3"/>
        <v>0</v>
      </c>
      <c r="P16" s="107">
        <f t="shared" si="3"/>
        <v>0</v>
      </c>
      <c r="Q16" s="107">
        <f t="shared" si="3"/>
        <v>0</v>
      </c>
      <c r="R16" s="107">
        <f t="shared" si="3"/>
        <v>0</v>
      </c>
      <c r="S16" s="107">
        <f t="shared" si="3"/>
        <v>0</v>
      </c>
      <c r="T16" s="107">
        <f t="shared" si="3"/>
        <v>0</v>
      </c>
      <c r="U16" s="107">
        <f t="shared" si="3"/>
        <v>0</v>
      </c>
      <c r="V16" s="107">
        <f t="shared" si="3"/>
        <v>0</v>
      </c>
      <c r="W16" s="107">
        <f t="shared" si="3"/>
        <v>0</v>
      </c>
      <c r="X16" s="107">
        <f t="shared" si="3"/>
        <v>0</v>
      </c>
      <c r="Y16" s="107">
        <f t="shared" si="3"/>
        <v>0</v>
      </c>
      <c r="Z16" s="107">
        <f t="shared" si="3"/>
        <v>0</v>
      </c>
      <c r="AA16" s="107">
        <f t="shared" si="3"/>
        <v>0</v>
      </c>
      <c r="AB16" s="107">
        <f t="shared" si="3"/>
        <v>0</v>
      </c>
      <c r="AC16" s="107">
        <f t="shared" si="3"/>
        <v>0</v>
      </c>
      <c r="AD16" s="107">
        <f t="shared" si="3"/>
        <v>0</v>
      </c>
      <c r="AE16" s="107">
        <f t="shared" si="3"/>
        <v>0</v>
      </c>
      <c r="AF16" s="107">
        <f t="shared" si="3"/>
        <v>0</v>
      </c>
      <c r="AG16" s="107">
        <f t="shared" si="3"/>
        <v>0</v>
      </c>
      <c r="AH16" s="107">
        <f t="shared" si="3"/>
        <v>0</v>
      </c>
      <c r="AI16" s="107">
        <f t="shared" si="3"/>
        <v>0</v>
      </c>
      <c r="AJ16" s="107">
        <f t="shared" si="3"/>
        <v>0</v>
      </c>
      <c r="AK16" s="107">
        <f t="shared" si="3"/>
        <v>0</v>
      </c>
      <c r="AL16" s="185">
        <f t="shared" si="3"/>
        <v>0</v>
      </c>
      <c r="AM16" s="16"/>
      <c r="AN16" s="16"/>
      <c r="AO16" s="16"/>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6" customFormat="1" ht="18.75" customHeight="1" x14ac:dyDescent="0.3">
      <c r="A17" s="220"/>
      <c r="B17" s="251" t="s">
        <v>42</v>
      </c>
      <c r="C17" s="252"/>
      <c r="D17" s="252"/>
      <c r="E17" s="90">
        <f>SUMIF($A2:$A14,9,E2:E14)</f>
        <v>12</v>
      </c>
      <c r="F17" s="90">
        <f t="shared" ref="F17:AL17" si="4">SUMIF($A2:$A14,9,F2:F14)</f>
        <v>5</v>
      </c>
      <c r="G17" s="90">
        <f t="shared" si="4"/>
        <v>9</v>
      </c>
      <c r="H17" s="90">
        <f t="shared" si="4"/>
        <v>16</v>
      </c>
      <c r="I17" s="90">
        <f t="shared" si="4"/>
        <v>0</v>
      </c>
      <c r="J17" s="90">
        <f t="shared" si="4"/>
        <v>0</v>
      </c>
      <c r="K17" s="90">
        <f t="shared" si="4"/>
        <v>0</v>
      </c>
      <c r="L17" s="90">
        <f t="shared" si="4"/>
        <v>0</v>
      </c>
      <c r="M17" s="90">
        <f t="shared" si="4"/>
        <v>0</v>
      </c>
      <c r="N17" s="90">
        <f t="shared" si="4"/>
        <v>0</v>
      </c>
      <c r="O17" s="90">
        <f t="shared" si="4"/>
        <v>0</v>
      </c>
      <c r="P17" s="90">
        <f t="shared" si="4"/>
        <v>0</v>
      </c>
      <c r="Q17" s="90">
        <f t="shared" si="4"/>
        <v>0</v>
      </c>
      <c r="R17" s="90">
        <f t="shared" si="4"/>
        <v>0</v>
      </c>
      <c r="S17" s="90">
        <f t="shared" si="4"/>
        <v>0</v>
      </c>
      <c r="T17" s="90">
        <f t="shared" si="4"/>
        <v>0</v>
      </c>
      <c r="U17" s="90">
        <f t="shared" si="4"/>
        <v>0</v>
      </c>
      <c r="V17" s="90">
        <f t="shared" si="4"/>
        <v>0</v>
      </c>
      <c r="W17" s="90">
        <f t="shared" si="4"/>
        <v>0</v>
      </c>
      <c r="X17" s="90">
        <f t="shared" si="4"/>
        <v>0</v>
      </c>
      <c r="Y17" s="90">
        <f t="shared" si="4"/>
        <v>0</v>
      </c>
      <c r="Z17" s="90">
        <f t="shared" si="4"/>
        <v>0</v>
      </c>
      <c r="AA17" s="90">
        <f t="shared" si="4"/>
        <v>0</v>
      </c>
      <c r="AB17" s="90">
        <f t="shared" si="4"/>
        <v>0</v>
      </c>
      <c r="AC17" s="90">
        <f t="shared" si="4"/>
        <v>0</v>
      </c>
      <c r="AD17" s="90">
        <f t="shared" si="4"/>
        <v>0</v>
      </c>
      <c r="AE17" s="90">
        <f t="shared" si="4"/>
        <v>0</v>
      </c>
      <c r="AF17" s="90">
        <f t="shared" si="4"/>
        <v>0</v>
      </c>
      <c r="AG17" s="90">
        <f t="shared" si="4"/>
        <v>0</v>
      </c>
      <c r="AH17" s="90">
        <f t="shared" si="4"/>
        <v>0</v>
      </c>
      <c r="AI17" s="90">
        <f t="shared" si="4"/>
        <v>0</v>
      </c>
      <c r="AJ17" s="90">
        <f t="shared" si="4"/>
        <v>0</v>
      </c>
      <c r="AK17" s="90">
        <f t="shared" si="4"/>
        <v>0</v>
      </c>
      <c r="AL17" s="186">
        <f t="shared" si="4"/>
        <v>0</v>
      </c>
      <c r="AM17" s="16"/>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6" customFormat="1" ht="20.7" customHeight="1" x14ac:dyDescent="0.3">
      <c r="A18" s="220"/>
      <c r="B18" s="253" t="s">
        <v>43</v>
      </c>
      <c r="C18" s="254"/>
      <c r="D18" s="254"/>
      <c r="E18" s="96">
        <f>SUMIF($A2:$A14,10,E2:E14)</f>
        <v>4</v>
      </c>
      <c r="F18" s="96">
        <f t="shared" ref="F18:AL18" si="5">SUMIF($A2:$A14,10,F2:F14)</f>
        <v>2</v>
      </c>
      <c r="G18" s="96">
        <f t="shared" si="5"/>
        <v>4</v>
      </c>
      <c r="H18" s="96">
        <f t="shared" si="5"/>
        <v>6</v>
      </c>
      <c r="I18" s="96">
        <f t="shared" si="5"/>
        <v>0</v>
      </c>
      <c r="J18" s="96">
        <f t="shared" si="5"/>
        <v>0</v>
      </c>
      <c r="K18" s="96">
        <f t="shared" si="5"/>
        <v>0</v>
      </c>
      <c r="L18" s="96">
        <f t="shared" si="5"/>
        <v>0</v>
      </c>
      <c r="M18" s="96">
        <f t="shared" si="5"/>
        <v>0</v>
      </c>
      <c r="N18" s="96">
        <f t="shared" si="5"/>
        <v>0</v>
      </c>
      <c r="O18" s="96">
        <f t="shared" si="5"/>
        <v>0</v>
      </c>
      <c r="P18" s="96">
        <f t="shared" si="5"/>
        <v>0</v>
      </c>
      <c r="Q18" s="96">
        <f t="shared" si="5"/>
        <v>0</v>
      </c>
      <c r="R18" s="96">
        <f t="shared" si="5"/>
        <v>0</v>
      </c>
      <c r="S18" s="96">
        <f t="shared" si="5"/>
        <v>0</v>
      </c>
      <c r="T18" s="96">
        <f t="shared" si="5"/>
        <v>0</v>
      </c>
      <c r="U18" s="96">
        <f t="shared" si="5"/>
        <v>0</v>
      </c>
      <c r="V18" s="96">
        <f t="shared" si="5"/>
        <v>0</v>
      </c>
      <c r="W18" s="96">
        <f t="shared" si="5"/>
        <v>0</v>
      </c>
      <c r="X18" s="96">
        <f t="shared" si="5"/>
        <v>0</v>
      </c>
      <c r="Y18" s="96">
        <f t="shared" si="5"/>
        <v>0</v>
      </c>
      <c r="Z18" s="96">
        <f t="shared" si="5"/>
        <v>0</v>
      </c>
      <c r="AA18" s="96">
        <f t="shared" si="5"/>
        <v>0</v>
      </c>
      <c r="AB18" s="96">
        <f t="shared" si="5"/>
        <v>0</v>
      </c>
      <c r="AC18" s="96">
        <f t="shared" si="5"/>
        <v>0</v>
      </c>
      <c r="AD18" s="96">
        <f t="shared" si="5"/>
        <v>0</v>
      </c>
      <c r="AE18" s="96">
        <f t="shared" si="5"/>
        <v>0</v>
      </c>
      <c r="AF18" s="96">
        <f t="shared" si="5"/>
        <v>0</v>
      </c>
      <c r="AG18" s="96">
        <f t="shared" si="5"/>
        <v>0</v>
      </c>
      <c r="AH18" s="96">
        <f t="shared" si="5"/>
        <v>0</v>
      </c>
      <c r="AI18" s="96">
        <f t="shared" si="5"/>
        <v>0</v>
      </c>
      <c r="AJ18" s="96">
        <f t="shared" si="5"/>
        <v>0</v>
      </c>
      <c r="AK18" s="96">
        <f t="shared" si="5"/>
        <v>0</v>
      </c>
      <c r="AL18" s="187">
        <f t="shared" si="5"/>
        <v>0</v>
      </c>
      <c r="AM18" s="16"/>
      <c r="AN18" s="16"/>
      <c r="AO18" s="16"/>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6" customFormat="1" ht="20.7" customHeight="1" x14ac:dyDescent="0.3">
      <c r="A19" s="220"/>
      <c r="B19" s="108"/>
      <c r="C19" s="109"/>
      <c r="D19" s="110" t="s">
        <v>181</v>
      </c>
      <c r="E19" s="111">
        <f>SUMIF($A2:$A14,11,E2:E14)</f>
        <v>8</v>
      </c>
      <c r="F19" s="111">
        <f t="shared" ref="F19:AL19" si="6">SUMIF($A2:$A14,11,F2:F14)</f>
        <v>2</v>
      </c>
      <c r="G19" s="111">
        <f t="shared" si="6"/>
        <v>4</v>
      </c>
      <c r="H19" s="111">
        <f t="shared" si="6"/>
        <v>5</v>
      </c>
      <c r="I19" s="111">
        <f t="shared" si="6"/>
        <v>0</v>
      </c>
      <c r="J19" s="111">
        <f t="shared" si="6"/>
        <v>0</v>
      </c>
      <c r="K19" s="111">
        <f t="shared" si="6"/>
        <v>0</v>
      </c>
      <c r="L19" s="111">
        <f t="shared" si="6"/>
        <v>0</v>
      </c>
      <c r="M19" s="111">
        <f t="shared" si="6"/>
        <v>0</v>
      </c>
      <c r="N19" s="111">
        <f t="shared" si="6"/>
        <v>0</v>
      </c>
      <c r="O19" s="111">
        <f t="shared" si="6"/>
        <v>0</v>
      </c>
      <c r="P19" s="111">
        <f t="shared" si="6"/>
        <v>0</v>
      </c>
      <c r="Q19" s="111">
        <f t="shared" si="6"/>
        <v>0</v>
      </c>
      <c r="R19" s="111">
        <f t="shared" si="6"/>
        <v>0</v>
      </c>
      <c r="S19" s="111">
        <f t="shared" si="6"/>
        <v>0</v>
      </c>
      <c r="T19" s="111">
        <f t="shared" si="6"/>
        <v>0</v>
      </c>
      <c r="U19" s="111">
        <f t="shared" si="6"/>
        <v>0</v>
      </c>
      <c r="V19" s="111">
        <f t="shared" si="6"/>
        <v>0</v>
      </c>
      <c r="W19" s="111">
        <f t="shared" si="6"/>
        <v>0</v>
      </c>
      <c r="X19" s="111">
        <f t="shared" si="6"/>
        <v>0</v>
      </c>
      <c r="Y19" s="111">
        <f t="shared" si="6"/>
        <v>0</v>
      </c>
      <c r="Z19" s="111">
        <f t="shared" si="6"/>
        <v>0</v>
      </c>
      <c r="AA19" s="111">
        <f t="shared" si="6"/>
        <v>0</v>
      </c>
      <c r="AB19" s="111">
        <f t="shared" si="6"/>
        <v>0</v>
      </c>
      <c r="AC19" s="111">
        <f t="shared" si="6"/>
        <v>0</v>
      </c>
      <c r="AD19" s="111">
        <f t="shared" si="6"/>
        <v>0</v>
      </c>
      <c r="AE19" s="111">
        <f t="shared" si="6"/>
        <v>0</v>
      </c>
      <c r="AF19" s="111">
        <f t="shared" si="6"/>
        <v>0</v>
      </c>
      <c r="AG19" s="111">
        <f t="shared" si="6"/>
        <v>0</v>
      </c>
      <c r="AH19" s="111">
        <f t="shared" si="6"/>
        <v>0</v>
      </c>
      <c r="AI19" s="111">
        <f t="shared" si="6"/>
        <v>0</v>
      </c>
      <c r="AJ19" s="111">
        <f t="shared" si="6"/>
        <v>0</v>
      </c>
      <c r="AK19" s="111">
        <f t="shared" si="6"/>
        <v>0</v>
      </c>
      <c r="AL19" s="188">
        <f t="shared" si="6"/>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row>
    <row r="20" spans="1:414" s="6" customFormat="1" ht="19.2" customHeight="1" x14ac:dyDescent="0.3">
      <c r="A20" s="221"/>
      <c r="B20" s="215" t="s">
        <v>20</v>
      </c>
      <c r="C20" s="216"/>
      <c r="D20" s="217"/>
      <c r="E20" s="15">
        <f>SUM(E2:E6,E7:E10,E11:E12,E13:E14)</f>
        <v>44</v>
      </c>
      <c r="F20" s="15">
        <f t="shared" ref="F20:AL20" si="7">SUM(F2:F6,F7:F10,F11:F12,F13:F14)</f>
        <v>14</v>
      </c>
      <c r="G20" s="15">
        <f t="shared" si="7"/>
        <v>27</v>
      </c>
      <c r="H20" s="15">
        <f t="shared" si="7"/>
        <v>40</v>
      </c>
      <c r="I20" s="15">
        <f t="shared" si="7"/>
        <v>0</v>
      </c>
      <c r="J20" s="15">
        <f t="shared" si="7"/>
        <v>0</v>
      </c>
      <c r="K20" s="15">
        <f t="shared" si="7"/>
        <v>0</v>
      </c>
      <c r="L20" s="15">
        <f t="shared" si="7"/>
        <v>0</v>
      </c>
      <c r="M20" s="15">
        <f t="shared" si="7"/>
        <v>0</v>
      </c>
      <c r="N20" s="15">
        <f t="shared" si="7"/>
        <v>0</v>
      </c>
      <c r="O20" s="15">
        <f t="shared" si="7"/>
        <v>0</v>
      </c>
      <c r="P20" s="15">
        <f t="shared" si="7"/>
        <v>0</v>
      </c>
      <c r="Q20" s="15">
        <f t="shared" si="7"/>
        <v>0</v>
      </c>
      <c r="R20" s="15">
        <f t="shared" si="7"/>
        <v>0</v>
      </c>
      <c r="S20" s="15">
        <f t="shared" si="7"/>
        <v>0</v>
      </c>
      <c r="T20" s="15">
        <f t="shared" si="7"/>
        <v>0</v>
      </c>
      <c r="U20" s="15">
        <f t="shared" si="7"/>
        <v>0</v>
      </c>
      <c r="V20" s="15">
        <f t="shared" si="7"/>
        <v>0</v>
      </c>
      <c r="W20" s="15">
        <f t="shared" si="7"/>
        <v>0</v>
      </c>
      <c r="X20" s="15">
        <f t="shared" si="7"/>
        <v>0</v>
      </c>
      <c r="Y20" s="15">
        <f t="shared" si="7"/>
        <v>0</v>
      </c>
      <c r="Z20" s="15">
        <f t="shared" si="7"/>
        <v>0</v>
      </c>
      <c r="AA20" s="15">
        <f t="shared" si="7"/>
        <v>0</v>
      </c>
      <c r="AB20" s="15">
        <f t="shared" si="7"/>
        <v>0</v>
      </c>
      <c r="AC20" s="15">
        <f t="shared" si="7"/>
        <v>0</v>
      </c>
      <c r="AD20" s="15">
        <f t="shared" si="7"/>
        <v>0</v>
      </c>
      <c r="AE20" s="15">
        <f t="shared" si="7"/>
        <v>0</v>
      </c>
      <c r="AF20" s="15">
        <f t="shared" si="7"/>
        <v>0</v>
      </c>
      <c r="AG20" s="15">
        <f t="shared" si="7"/>
        <v>0</v>
      </c>
      <c r="AH20" s="15">
        <f t="shared" si="7"/>
        <v>0</v>
      </c>
      <c r="AI20" s="15">
        <f t="shared" si="7"/>
        <v>0</v>
      </c>
      <c r="AJ20" s="15">
        <f t="shared" si="7"/>
        <v>0</v>
      </c>
      <c r="AK20" s="15">
        <f t="shared" si="7"/>
        <v>0</v>
      </c>
      <c r="AL20" s="41">
        <f t="shared" si="7"/>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hidden="1" x14ac:dyDescent="0.3">
      <c r="A21" s="12"/>
      <c r="B21" s="13"/>
      <c r="C21" s="13"/>
      <c r="D21" s="13"/>
      <c r="E21" s="13" t="s">
        <v>101</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
    </row>
    <row r="22" spans="1:414" ht="58.2" hidden="1" x14ac:dyDescent="0.3">
      <c r="A22" s="12"/>
      <c r="B22" s="13"/>
      <c r="C22" s="13"/>
      <c r="D22" s="13"/>
      <c r="E22" s="14" t="str">
        <f t="shared" ref="E22:AL22" si="8">E1</f>
        <v>Lexi</v>
      </c>
      <c r="F22" s="14" t="str">
        <f t="shared" si="8"/>
        <v>Dara</v>
      </c>
      <c r="G22" s="14" t="str">
        <f t="shared" si="8"/>
        <v>Mia</v>
      </c>
      <c r="H22" s="14" t="str">
        <f t="shared" si="8"/>
        <v>Jay</v>
      </c>
      <c r="I22" s="14" t="str">
        <f t="shared" si="8"/>
        <v>Pupil Name 5</v>
      </c>
      <c r="J22" s="14" t="str">
        <f t="shared" si="8"/>
        <v>Pupil Name 6</v>
      </c>
      <c r="K22" s="14" t="str">
        <f t="shared" si="8"/>
        <v>Pupil Name 7</v>
      </c>
      <c r="L22" s="14" t="str">
        <f t="shared" si="8"/>
        <v>Pupil Name 8</v>
      </c>
      <c r="M22" s="14" t="str">
        <f t="shared" si="8"/>
        <v>Pupil Name 9</v>
      </c>
      <c r="N22" s="14" t="str">
        <f t="shared" si="8"/>
        <v>Pupil Name 10</v>
      </c>
      <c r="O22" s="14" t="str">
        <f t="shared" si="8"/>
        <v>Pupil Name 11</v>
      </c>
      <c r="P22" s="14" t="str">
        <f t="shared" si="8"/>
        <v>Pupil Name 12</v>
      </c>
      <c r="Q22" s="14" t="str">
        <f t="shared" si="8"/>
        <v>Pupil Name 13</v>
      </c>
      <c r="R22" s="14" t="str">
        <f t="shared" si="8"/>
        <v>Pupil Name 14</v>
      </c>
      <c r="S22" s="14" t="str">
        <f t="shared" si="8"/>
        <v>Pupil Name 15</v>
      </c>
      <c r="T22" s="14" t="str">
        <f t="shared" si="8"/>
        <v>Pupil Name 16</v>
      </c>
      <c r="U22" s="14" t="str">
        <f t="shared" si="8"/>
        <v>Pupil Name 17</v>
      </c>
      <c r="V22" s="14" t="str">
        <f t="shared" si="8"/>
        <v>Pupil Name 18</v>
      </c>
      <c r="W22" s="14" t="str">
        <f t="shared" si="8"/>
        <v>Pupil Name 19</v>
      </c>
      <c r="X22" s="14" t="str">
        <f t="shared" si="8"/>
        <v>Pupil Name 20</v>
      </c>
      <c r="Y22" s="14" t="str">
        <f t="shared" si="8"/>
        <v>Pupil Name 21</v>
      </c>
      <c r="Z22" s="14" t="str">
        <f t="shared" si="8"/>
        <v>Pupil Name 22</v>
      </c>
      <c r="AA22" s="14" t="str">
        <f t="shared" si="8"/>
        <v>Pupil Name 23</v>
      </c>
      <c r="AB22" s="14" t="str">
        <f t="shared" si="8"/>
        <v>Pupil Name 24</v>
      </c>
      <c r="AC22" s="14" t="str">
        <f t="shared" si="8"/>
        <v>Pupil Name 25</v>
      </c>
      <c r="AD22" s="14" t="str">
        <f t="shared" si="8"/>
        <v>Pupil Name 26</v>
      </c>
      <c r="AE22" s="14" t="str">
        <f t="shared" si="8"/>
        <v>Pupil Name 27</v>
      </c>
      <c r="AF22" s="14" t="str">
        <f t="shared" si="8"/>
        <v>Pupil Name 28</v>
      </c>
      <c r="AG22" s="14" t="str">
        <f t="shared" si="8"/>
        <v>Pupil Name 29</v>
      </c>
      <c r="AH22" s="14" t="str">
        <f t="shared" si="8"/>
        <v>Pupil Name 30</v>
      </c>
      <c r="AI22" s="14" t="str">
        <f t="shared" si="8"/>
        <v>Pupil Name 31</v>
      </c>
      <c r="AJ22" s="14" t="str">
        <f t="shared" si="8"/>
        <v>Pupil Name 32</v>
      </c>
      <c r="AK22" s="14" t="str">
        <f t="shared" si="8"/>
        <v>Pupil Name 33</v>
      </c>
      <c r="AL22" s="14" t="str">
        <f t="shared" si="8"/>
        <v>Pupil Name 34</v>
      </c>
    </row>
    <row r="23" spans="1:414" hidden="1" x14ac:dyDescent="0.3">
      <c r="A23" s="12"/>
      <c r="B23" s="13"/>
      <c r="C23" s="13"/>
      <c r="D23" s="13"/>
      <c r="E23" s="13">
        <f t="shared" ref="E23:AL23" si="9">E20</f>
        <v>44</v>
      </c>
      <c r="F23" s="13">
        <f t="shared" si="9"/>
        <v>14</v>
      </c>
      <c r="G23" s="13">
        <f t="shared" si="9"/>
        <v>27</v>
      </c>
      <c r="H23" s="13">
        <f t="shared" si="9"/>
        <v>40</v>
      </c>
      <c r="I23" s="13">
        <f t="shared" si="9"/>
        <v>0</v>
      </c>
      <c r="J23" s="13">
        <f t="shared" si="9"/>
        <v>0</v>
      </c>
      <c r="K23" s="13">
        <f t="shared" si="9"/>
        <v>0</v>
      </c>
      <c r="L23" s="13">
        <f t="shared" si="9"/>
        <v>0</v>
      </c>
      <c r="M23" s="13">
        <f t="shared" si="9"/>
        <v>0</v>
      </c>
      <c r="N23" s="13">
        <f t="shared" si="9"/>
        <v>0</v>
      </c>
      <c r="O23" s="13">
        <f t="shared" si="9"/>
        <v>0</v>
      </c>
      <c r="P23" s="13">
        <f t="shared" si="9"/>
        <v>0</v>
      </c>
      <c r="Q23" s="13">
        <f t="shared" si="9"/>
        <v>0</v>
      </c>
      <c r="R23" s="13">
        <f t="shared" si="9"/>
        <v>0</v>
      </c>
      <c r="S23" s="13">
        <f t="shared" si="9"/>
        <v>0</v>
      </c>
      <c r="T23" s="13">
        <f t="shared" si="9"/>
        <v>0</v>
      </c>
      <c r="U23" s="13">
        <f t="shared" si="9"/>
        <v>0</v>
      </c>
      <c r="V23" s="13">
        <f t="shared" si="9"/>
        <v>0</v>
      </c>
      <c r="W23" s="13">
        <f t="shared" si="9"/>
        <v>0</v>
      </c>
      <c r="X23" s="13">
        <f t="shared" si="9"/>
        <v>0</v>
      </c>
      <c r="Y23" s="13">
        <f t="shared" si="9"/>
        <v>0</v>
      </c>
      <c r="Z23" s="13">
        <f t="shared" si="9"/>
        <v>0</v>
      </c>
      <c r="AA23" s="13">
        <f t="shared" si="9"/>
        <v>0</v>
      </c>
      <c r="AB23" s="13">
        <f t="shared" si="9"/>
        <v>0</v>
      </c>
      <c r="AC23" s="13">
        <f t="shared" si="9"/>
        <v>0</v>
      </c>
      <c r="AD23" s="13">
        <f t="shared" si="9"/>
        <v>0</v>
      </c>
      <c r="AE23" s="13">
        <f t="shared" si="9"/>
        <v>0</v>
      </c>
      <c r="AF23" s="13">
        <f t="shared" si="9"/>
        <v>0</v>
      </c>
      <c r="AG23" s="13">
        <f t="shared" si="9"/>
        <v>0</v>
      </c>
      <c r="AH23" s="13">
        <f t="shared" si="9"/>
        <v>0</v>
      </c>
      <c r="AI23" s="13">
        <f t="shared" si="9"/>
        <v>0</v>
      </c>
      <c r="AJ23" s="13">
        <f t="shared" si="9"/>
        <v>0</v>
      </c>
      <c r="AK23" s="13">
        <f t="shared" si="9"/>
        <v>0</v>
      </c>
      <c r="AL23" s="13">
        <f t="shared" si="9"/>
        <v>0</v>
      </c>
    </row>
    <row r="24" spans="1:414" s="16" customFormat="1" x14ac:dyDescent="0.3">
      <c r="A24" s="19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t="23.4" x14ac:dyDescent="0.45">
      <c r="A25" s="192"/>
      <c r="B25" s="192"/>
      <c r="C25" s="230" t="s">
        <v>141</v>
      </c>
      <c r="D25" s="231"/>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3"/>
      <c r="AM25" s="228"/>
      <c r="AN25" s="192"/>
      <c r="AO25" s="192"/>
    </row>
    <row r="26" spans="1:414" ht="33.75" customHeight="1" x14ac:dyDescent="0.3">
      <c r="A26" s="192"/>
      <c r="B26" s="192"/>
      <c r="C26" s="213" t="s">
        <v>112</v>
      </c>
      <c r="D26" s="229"/>
      <c r="E26" s="234" t="s">
        <v>161</v>
      </c>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M26" s="228"/>
      <c r="AN26" s="192"/>
      <c r="AO26" s="192"/>
    </row>
    <row r="27" spans="1:414" ht="98.4" customHeight="1" x14ac:dyDescent="0.3">
      <c r="A27" s="192"/>
      <c r="B27" s="192"/>
      <c r="C27" s="237"/>
      <c r="D27" s="238"/>
      <c r="E27" s="45" t="str" cm="1">
        <f t="array" ref="E27:AL28">_xlfn._xlws.SORT(E22:AL23,2,VLOOKUP(C26,SortOption[],2,FALSE),TRUE)</f>
        <v>Lexi</v>
      </c>
      <c r="F27" s="45" t="str">
        <v>Jay</v>
      </c>
      <c r="G27" s="45" t="str">
        <v>Mia</v>
      </c>
      <c r="H27" s="45" t="str">
        <v>Dara</v>
      </c>
      <c r="I27" s="45" t="str">
        <v>Pupil Name 5</v>
      </c>
      <c r="J27" s="45" t="str">
        <v>Pupil Name 6</v>
      </c>
      <c r="K27" s="45" t="str">
        <v>Pupil Name 7</v>
      </c>
      <c r="L27" s="45" t="str">
        <v>Pupil Name 8</v>
      </c>
      <c r="M27" s="45" t="str">
        <v>Pupil Name 9</v>
      </c>
      <c r="N27" s="45" t="str">
        <v>Pupil Name 10</v>
      </c>
      <c r="O27" s="45" t="str">
        <v>Pupil Name 11</v>
      </c>
      <c r="P27" s="45" t="str">
        <v>Pupil Name 12</v>
      </c>
      <c r="Q27" s="45" t="str">
        <v>Pupil Name 13</v>
      </c>
      <c r="R27" s="45" t="str">
        <v>Pupil Name 14</v>
      </c>
      <c r="S27" s="45" t="str">
        <v>Pupil Name 15</v>
      </c>
      <c r="T27" s="45" t="str">
        <v>Pupil Name 16</v>
      </c>
      <c r="U27" s="45" t="str">
        <v>Pupil Name 17</v>
      </c>
      <c r="V27" s="45" t="str">
        <v>Pupil Name 18</v>
      </c>
      <c r="W27" s="45" t="str">
        <v>Pupil Name 19</v>
      </c>
      <c r="X27" s="45" t="str">
        <v>Pupil Name 20</v>
      </c>
      <c r="Y27" s="45" t="str">
        <v>Pupil Name 21</v>
      </c>
      <c r="Z27" s="45" t="str">
        <v>Pupil Name 22</v>
      </c>
      <c r="AA27" s="45" t="str">
        <v>Pupil Name 23</v>
      </c>
      <c r="AB27" s="45" t="str">
        <v>Pupil Name 24</v>
      </c>
      <c r="AC27" s="45" t="str">
        <v>Pupil Name 25</v>
      </c>
      <c r="AD27" s="45" t="str">
        <v>Pupil Name 26</v>
      </c>
      <c r="AE27" s="45" t="str">
        <v>Pupil Name 27</v>
      </c>
      <c r="AF27" s="45" t="str">
        <v>Pupil Name 28</v>
      </c>
      <c r="AG27" s="45" t="str">
        <v>Pupil Name 29</v>
      </c>
      <c r="AH27" s="45" t="str">
        <v>Pupil Name 30</v>
      </c>
      <c r="AI27" s="45" t="str">
        <v>Pupil Name 31</v>
      </c>
      <c r="AJ27" s="45" t="str">
        <v>Pupil Name 32</v>
      </c>
      <c r="AK27" s="45" t="str">
        <v>Pupil Name 33</v>
      </c>
      <c r="AL27" s="46" t="str">
        <v>Pupil Name 34</v>
      </c>
      <c r="AM27" s="228"/>
      <c r="AN27" s="192"/>
      <c r="AO27" s="192"/>
    </row>
    <row r="28" spans="1:414" ht="23.4" customHeight="1" x14ac:dyDescent="0.3">
      <c r="A28" s="192"/>
      <c r="B28" s="192"/>
      <c r="C28" s="239" t="s">
        <v>164</v>
      </c>
      <c r="D28" s="240"/>
      <c r="E28" s="49">
        <v>44</v>
      </c>
      <c r="F28" s="47">
        <v>40</v>
      </c>
      <c r="G28" s="47">
        <v>27</v>
      </c>
      <c r="H28" s="47">
        <v>14</v>
      </c>
      <c r="I28" s="47">
        <v>0</v>
      </c>
      <c r="J28" s="47">
        <v>0</v>
      </c>
      <c r="K28" s="47">
        <v>0</v>
      </c>
      <c r="L28" s="47">
        <v>0</v>
      </c>
      <c r="M28" s="47">
        <v>0</v>
      </c>
      <c r="N28" s="47">
        <v>0</v>
      </c>
      <c r="O28" s="47">
        <v>0</v>
      </c>
      <c r="P28" s="47">
        <v>0</v>
      </c>
      <c r="Q28" s="47">
        <v>0</v>
      </c>
      <c r="R28" s="47">
        <v>0</v>
      </c>
      <c r="S28" s="47">
        <v>0</v>
      </c>
      <c r="T28" s="47">
        <v>0</v>
      </c>
      <c r="U28" s="47">
        <v>0</v>
      </c>
      <c r="V28" s="47">
        <v>0</v>
      </c>
      <c r="W28" s="47">
        <v>0</v>
      </c>
      <c r="X28" s="47">
        <v>0</v>
      </c>
      <c r="Y28" s="47">
        <v>0</v>
      </c>
      <c r="Z28" s="47">
        <v>0</v>
      </c>
      <c r="AA28" s="47">
        <v>0</v>
      </c>
      <c r="AB28" s="47">
        <v>0</v>
      </c>
      <c r="AC28" s="47">
        <v>0</v>
      </c>
      <c r="AD28" s="47">
        <v>0</v>
      </c>
      <c r="AE28" s="47">
        <v>0</v>
      </c>
      <c r="AF28" s="47">
        <v>0</v>
      </c>
      <c r="AG28" s="47">
        <v>0</v>
      </c>
      <c r="AH28" s="47">
        <v>0</v>
      </c>
      <c r="AI28" s="47">
        <v>0</v>
      </c>
      <c r="AJ28" s="47">
        <v>0</v>
      </c>
      <c r="AK28" s="47">
        <v>0</v>
      </c>
      <c r="AL28" s="48">
        <v>0</v>
      </c>
      <c r="AM28" s="192"/>
      <c r="AN28" s="192"/>
      <c r="AO28" s="192"/>
    </row>
    <row r="29" spans="1:414" x14ac:dyDescent="0.3">
      <c r="A29" s="19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row>
    <row r="30" spans="1:414" ht="23.4" x14ac:dyDescent="0.45">
      <c r="A30" s="207" t="s">
        <v>142</v>
      </c>
      <c r="B30" s="208"/>
      <c r="C30" s="209"/>
      <c r="D30" s="210"/>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row>
    <row r="31" spans="1:414" ht="66" customHeight="1" x14ac:dyDescent="0.3">
      <c r="A31" s="211" t="s">
        <v>162</v>
      </c>
      <c r="B31" s="212"/>
      <c r="C31" s="213" t="s">
        <v>111</v>
      </c>
      <c r="D31" s="214"/>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row>
    <row r="32" spans="1:414" ht="19.95" customHeight="1" x14ac:dyDescent="0.3">
      <c r="A32" s="50" t="s">
        <v>103</v>
      </c>
      <c r="B32" s="85" t="s">
        <v>102</v>
      </c>
      <c r="C32" s="132" t="s">
        <v>22</v>
      </c>
      <c r="D32" s="84" t="s">
        <v>163</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row>
    <row r="33" spans="1:41" ht="33" customHeight="1" x14ac:dyDescent="0.3">
      <c r="A33" s="287" cm="1">
        <f t="array" ref="A33:D45">_xlfn._xlws.SORT(AP2:AS14,4,VLOOKUP(C31,SortOption[],2,FALSE))</f>
        <v>10</v>
      </c>
      <c r="B33" s="86" t="str">
        <v xml:space="preserve">Make comparative statements or judgements about length (C) </v>
      </c>
      <c r="C33" s="289">
        <v>42</v>
      </c>
      <c r="D33" s="293">
        <v>6</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row>
    <row r="34" spans="1:41" ht="33.6" customHeight="1" x14ac:dyDescent="0.3">
      <c r="A34" s="287">
        <v>8</v>
      </c>
      <c r="B34" s="86" t="str">
        <v>Subtracts 2-digit numbers, without renaming </v>
      </c>
      <c r="C34" s="289">
        <v>33</v>
      </c>
      <c r="D34" s="291">
        <v>8</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ht="33" customHeight="1" x14ac:dyDescent="0.3">
      <c r="A35" s="287">
        <v>9</v>
      </c>
      <c r="B35" s="86" t="str">
        <v>Visualises and predicts where an object will face when rotated through various turns</v>
      </c>
      <c r="C35" s="289">
        <v>39</v>
      </c>
      <c r="D35" s="291">
        <v>8</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33.6" customHeight="1" x14ac:dyDescent="0.3">
      <c r="A36" s="287">
        <v>8</v>
      </c>
      <c r="B36" s="86" t="str">
        <v>Solves problems involving addition (within 99) using real-life contexts</v>
      </c>
      <c r="C36" s="289">
        <v>36</v>
      </c>
      <c r="D36" s="291">
        <v>9</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ht="42" customHeight="1" x14ac:dyDescent="0.3">
      <c r="A37" s="287">
        <v>11</v>
      </c>
      <c r="B37" s="86" t="str">
        <v>Identifies the core of a repeating pattern and extends it</v>
      </c>
      <c r="C37" s="289">
        <v>44</v>
      </c>
      <c r="D37" s="291">
        <v>9</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ht="33.6" customHeight="1" x14ac:dyDescent="0.3">
      <c r="A38" s="287">
        <v>8</v>
      </c>
      <c r="B38" s="86" t="str">
        <v>Adds 2-digit numbers, with renaming </v>
      </c>
      <c r="C38" s="289">
        <v>32</v>
      </c>
      <c r="D38" s="291">
        <v>10</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ht="33.6" customHeight="1" x14ac:dyDescent="0.3">
      <c r="A39" s="287">
        <v>8</v>
      </c>
      <c r="B39" s="86" t="str">
        <v>Adds three 2-digit numbers, with renaming </v>
      </c>
      <c r="C39" s="289">
        <v>34</v>
      </c>
      <c r="D39" s="291">
        <v>10</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ht="33.6" customHeight="1" x14ac:dyDescent="0.3">
      <c r="A40" s="287">
        <v>9</v>
      </c>
      <c r="B40" s="86" t="str">
        <v>Recognises properties of shapes such as right angles, symmetry and their ability to tessellate</v>
      </c>
      <c r="C40" s="289">
        <v>38</v>
      </c>
      <c r="D40" s="291">
        <v>10</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ht="33.6" customHeight="1" x14ac:dyDescent="0.3">
      <c r="A41" s="287">
        <v>9</v>
      </c>
      <c r="B41" s="86" t="str">
        <v>Identifies if shapes have been flipped (reflected), turned (rotated) and/or slid (translated)</v>
      </c>
      <c r="C41" s="289">
        <v>40</v>
      </c>
      <c r="D41" s="291">
        <v>10</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row r="42" spans="1:41" ht="33" customHeight="1" x14ac:dyDescent="0.3">
      <c r="A42" s="287">
        <v>10</v>
      </c>
      <c r="B42" s="86" t="str">
        <v>Compares the length of objects using the centimetre</v>
      </c>
      <c r="C42" s="289">
        <v>41</v>
      </c>
      <c r="D42" s="291">
        <v>10</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row>
    <row r="43" spans="1:41" ht="33.6" customHeight="1" x14ac:dyDescent="0.3">
      <c r="A43" s="287">
        <v>11</v>
      </c>
      <c r="B43" s="86" t="str">
        <v>Identifies the rule governing a growing/shrinking pattern and extends it</v>
      </c>
      <c r="C43" s="289">
        <v>43</v>
      </c>
      <c r="D43" s="291">
        <v>10</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row>
    <row r="44" spans="1:41" ht="33.6" customHeight="1" x14ac:dyDescent="0.3">
      <c r="A44" s="287">
        <v>8</v>
      </c>
      <c r="B44" s="86" t="str">
        <v>Solves problems involving subtraction (within 99) using real-life contexts</v>
      </c>
      <c r="C44" s="289">
        <v>35</v>
      </c>
      <c r="D44" s="291">
        <v>11</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row>
    <row r="45" spans="1:41" ht="33" customHeight="1" x14ac:dyDescent="0.3">
      <c r="A45" s="288">
        <v>9</v>
      </c>
      <c r="B45" s="44" t="str">
        <v>Identifies and describes the general location of an object using a grid references</v>
      </c>
      <c r="C45" s="290">
        <v>37</v>
      </c>
      <c r="D45" s="292">
        <v>14</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row>
    <row r="46" spans="1:41" x14ac:dyDescent="0.3">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row>
  </sheetData>
  <mergeCells count="24">
    <mergeCell ref="A29:AO29"/>
    <mergeCell ref="A30:D30"/>
    <mergeCell ref="E30:AO46"/>
    <mergeCell ref="A31:B31"/>
    <mergeCell ref="C31:D31"/>
    <mergeCell ref="A46:D46"/>
    <mergeCell ref="A24:AO24"/>
    <mergeCell ref="A25:B28"/>
    <mergeCell ref="C25:AL25"/>
    <mergeCell ref="AM25:AO28"/>
    <mergeCell ref="C26:D26"/>
    <mergeCell ref="E26:AL26"/>
    <mergeCell ref="C27:D27"/>
    <mergeCell ref="C28:D28"/>
    <mergeCell ref="A16:A20"/>
    <mergeCell ref="B16:D16"/>
    <mergeCell ref="B17:D17"/>
    <mergeCell ref="B18:D18"/>
    <mergeCell ref="B20:D20"/>
    <mergeCell ref="D2:D6"/>
    <mergeCell ref="D7:D10"/>
    <mergeCell ref="D11:D12"/>
    <mergeCell ref="D13:D14"/>
    <mergeCell ref="B15:AM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C26 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1"/>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166" ht="81.75" customHeight="1" x14ac:dyDescent="0.3">
      <c r="A1" s="36" t="s">
        <v>98</v>
      </c>
      <c r="B1" s="37" t="s">
        <v>106</v>
      </c>
      <c r="C1" s="36" t="s">
        <v>22</v>
      </c>
      <c r="D1" s="36" t="s">
        <v>105</v>
      </c>
      <c r="E1" s="38" t="str">
        <f>'Assessment 1'!E1</f>
        <v>Lexi</v>
      </c>
      <c r="F1" s="38" t="str">
        <f>'Assessment 1'!F1</f>
        <v>Dara</v>
      </c>
      <c r="G1" s="38" t="str">
        <f>'Assessment 1'!G1</f>
        <v>Mia</v>
      </c>
      <c r="H1" s="38" t="str">
        <f>'Assessment 1'!H1</f>
        <v>Jay</v>
      </c>
      <c r="I1" s="38" t="str">
        <f>'Assessment 1'!I1</f>
        <v>Pupil Name 5</v>
      </c>
      <c r="J1" s="38" t="str">
        <f>'Assessment 1'!J1</f>
        <v>Pupil Name 6</v>
      </c>
      <c r="K1" s="38" t="str">
        <f>'Assessment 1'!K1</f>
        <v>Pupil Name 7</v>
      </c>
      <c r="L1" s="38" t="str">
        <f>'Assessment 1'!L1</f>
        <v>Pupil Name 8</v>
      </c>
      <c r="M1" s="38" t="str">
        <f>'Assessment 1'!M1</f>
        <v>Pupil Name 9</v>
      </c>
      <c r="N1" s="38" t="str">
        <f>'Assessment 1'!N1</f>
        <v>Pupil Name 10</v>
      </c>
      <c r="O1" s="38" t="str">
        <f>'Assessment 1'!O1</f>
        <v>Pupil Name 11</v>
      </c>
      <c r="P1" s="38" t="str">
        <f>'Assessment 1'!P1</f>
        <v>Pupil Name 12</v>
      </c>
      <c r="Q1" s="38" t="str">
        <f>'Assessment 1'!Q1</f>
        <v>Pupil Name 13</v>
      </c>
      <c r="R1" s="38" t="str">
        <f>'Assessment 1'!R1</f>
        <v>Pupil Name 14</v>
      </c>
      <c r="S1" s="38" t="str">
        <f>'Assessment 1'!S1</f>
        <v>Pupil Name 15</v>
      </c>
      <c r="T1" s="38" t="str">
        <f>'Assessment 1'!T1</f>
        <v>Pupil Name 16</v>
      </c>
      <c r="U1" s="38" t="str">
        <f>'Assessment 1'!U1</f>
        <v>Pupil Name 17</v>
      </c>
      <c r="V1" s="38" t="str">
        <f>'Assessment 1'!V1</f>
        <v>Pupil Name 18</v>
      </c>
      <c r="W1" s="38" t="str">
        <f>'Assessment 1'!W1</f>
        <v>Pupil Name 19</v>
      </c>
      <c r="X1" s="38" t="str">
        <f>'Assessment 1'!X1</f>
        <v>Pupil Name 20</v>
      </c>
      <c r="Y1" s="38" t="str">
        <f>'Assessment 1'!Y1</f>
        <v>Pupil Name 21</v>
      </c>
      <c r="Z1" s="38" t="str">
        <f>'Assessment 1'!Z1</f>
        <v>Pupil Name 22</v>
      </c>
      <c r="AA1" s="38" t="str">
        <f>'Assessment 1'!AA1</f>
        <v>Pupil Name 23</v>
      </c>
      <c r="AB1" s="38" t="str">
        <f>'Assessment 1'!AB1</f>
        <v>Pupil Name 24</v>
      </c>
      <c r="AC1" s="38" t="str">
        <f>'Assessment 1'!AC1</f>
        <v>Pupil Name 25</v>
      </c>
      <c r="AD1" s="38" t="str">
        <f>'Assessment 1'!AD1</f>
        <v>Pupil Name 26</v>
      </c>
      <c r="AE1" s="38" t="str">
        <f>'Assessment 1'!AE1</f>
        <v>Pupil Name 27</v>
      </c>
      <c r="AF1" s="38" t="str">
        <f>'Assessment 1'!AF1</f>
        <v>Pupil Name 28</v>
      </c>
      <c r="AG1" s="38" t="str">
        <f>'Assessment 1'!AG1</f>
        <v>Pupil Name 29</v>
      </c>
      <c r="AH1" s="38" t="str">
        <f>'Assessment 1'!AH1</f>
        <v>Pupil Name 30</v>
      </c>
      <c r="AI1" s="38" t="str">
        <f>'Assessment 1'!AI1</f>
        <v>Pupil Name 31</v>
      </c>
      <c r="AJ1" s="38" t="str">
        <f>'Assessment 1'!AJ1</f>
        <v>Pupil Name 32</v>
      </c>
      <c r="AK1" s="38" t="str">
        <f>'Assessment 1'!AK1</f>
        <v>Pupil Name 33</v>
      </c>
      <c r="AL1" s="38" t="str">
        <f>'Assessment 1'!AL1</f>
        <v>Pupil Name 34</v>
      </c>
      <c r="AM1" s="62" t="s">
        <v>21</v>
      </c>
      <c r="AN1" s="64"/>
      <c r="AO1" s="16"/>
      <c r="AP1" s="13" t="s">
        <v>104</v>
      </c>
      <c r="AQ1" s="13"/>
      <c r="AR1" s="13"/>
      <c r="AS1" s="13"/>
    </row>
    <row r="2" spans="1:166" ht="22.8" customHeight="1" x14ac:dyDescent="0.3">
      <c r="A2" s="115">
        <v>12</v>
      </c>
      <c r="B2" s="113" t="s">
        <v>46</v>
      </c>
      <c r="C2" s="39">
        <v>45</v>
      </c>
      <c r="D2" s="202" t="s">
        <v>207</v>
      </c>
      <c r="E2" s="116">
        <v>2</v>
      </c>
      <c r="F2" s="116">
        <v>4</v>
      </c>
      <c r="G2" s="116">
        <v>3</v>
      </c>
      <c r="H2" s="116">
        <v>1</v>
      </c>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7">
        <f t="shared" ref="AM2:AM12" si="0">SUM(E2:AL2)</f>
        <v>10</v>
      </c>
      <c r="AN2" s="16"/>
      <c r="AO2" s="16"/>
      <c r="AP2" s="13">
        <f t="shared" ref="AP2:AR12" si="1">A2</f>
        <v>12</v>
      </c>
      <c r="AQ2" s="13" t="str">
        <f t="shared" si="1"/>
        <v>Subtracts 2-digit numbers, with renaming </v>
      </c>
      <c r="AR2" s="13">
        <f t="shared" si="1"/>
        <v>45</v>
      </c>
      <c r="AS2" s="13">
        <f t="shared" ref="AS2:AS12" si="2">AM2</f>
        <v>10</v>
      </c>
    </row>
    <row r="3" spans="1:166" ht="28.8" x14ac:dyDescent="0.3">
      <c r="A3" s="115">
        <v>12</v>
      </c>
      <c r="B3" s="113" t="s">
        <v>47</v>
      </c>
      <c r="C3" s="39">
        <v>46</v>
      </c>
      <c r="D3" s="203"/>
      <c r="E3" s="117">
        <v>2</v>
      </c>
      <c r="F3" s="117">
        <v>4</v>
      </c>
      <c r="G3" s="117">
        <v>4</v>
      </c>
      <c r="H3" s="117">
        <v>0</v>
      </c>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7">
        <f t="shared" si="0"/>
        <v>10</v>
      </c>
      <c r="AN3" s="16"/>
      <c r="AO3" s="16"/>
      <c r="AP3" s="13">
        <f t="shared" si="1"/>
        <v>12</v>
      </c>
      <c r="AQ3" s="13" t="str">
        <f t="shared" si="1"/>
        <v>Solves multi-step problems, (within 199) involving addition and subtraction, using real-life contexts</v>
      </c>
      <c r="AR3" s="13">
        <f t="shared" si="1"/>
        <v>46</v>
      </c>
      <c r="AS3" s="13">
        <f t="shared" si="2"/>
        <v>10</v>
      </c>
    </row>
    <row r="4" spans="1:166" ht="28.8" x14ac:dyDescent="0.3">
      <c r="A4" s="115">
        <v>12</v>
      </c>
      <c r="B4" s="114" t="s">
        <v>48</v>
      </c>
      <c r="C4" s="39">
        <v>47</v>
      </c>
      <c r="D4" s="204"/>
      <c r="E4" s="118">
        <v>3</v>
      </c>
      <c r="F4" s="118">
        <v>3</v>
      </c>
      <c r="G4" s="118">
        <v>3</v>
      </c>
      <c r="H4" s="118">
        <v>1</v>
      </c>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7">
        <f t="shared" si="0"/>
        <v>10</v>
      </c>
      <c r="AN4" s="16"/>
      <c r="AO4" s="16"/>
      <c r="AP4" s="13">
        <f t="shared" si="1"/>
        <v>12</v>
      </c>
      <c r="AQ4" s="13" t="str">
        <f t="shared" si="1"/>
        <v>Solves multi-step problems, (within 199) involving subtraction, using real-life contexts</v>
      </c>
      <c r="AR4" s="13">
        <f t="shared" si="1"/>
        <v>47</v>
      </c>
      <c r="AS4" s="13">
        <f t="shared" si="2"/>
        <v>10</v>
      </c>
    </row>
    <row r="5" spans="1:166" ht="30" customHeight="1" x14ac:dyDescent="0.3">
      <c r="A5" s="121">
        <v>13</v>
      </c>
      <c r="B5" s="119" t="s">
        <v>113</v>
      </c>
      <c r="C5" s="39">
        <v>48</v>
      </c>
      <c r="D5" s="241" t="s">
        <v>64</v>
      </c>
      <c r="E5" s="123">
        <v>2</v>
      </c>
      <c r="F5" s="123">
        <v>4</v>
      </c>
      <c r="G5" s="123">
        <v>3</v>
      </c>
      <c r="H5" s="123">
        <v>0</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7">
        <f t="shared" si="0"/>
        <v>9</v>
      </c>
      <c r="AN5" s="16"/>
      <c r="AO5" s="16"/>
      <c r="AP5" s="13">
        <f t="shared" si="1"/>
        <v>13</v>
      </c>
      <c r="AQ5" s="13" t="str">
        <f t="shared" si="1"/>
        <v>Estimates capacity, using litres as base units, with increasing accuracy</v>
      </c>
      <c r="AR5" s="13">
        <f t="shared" si="1"/>
        <v>48</v>
      </c>
      <c r="AS5" s="13">
        <f t="shared" si="2"/>
        <v>9</v>
      </c>
    </row>
    <row r="6" spans="1:166" ht="25.8" customHeight="1" x14ac:dyDescent="0.3">
      <c r="A6" s="121">
        <v>13</v>
      </c>
      <c r="B6" s="119" t="s">
        <v>49</v>
      </c>
      <c r="C6" s="39">
        <v>49</v>
      </c>
      <c r="D6" s="203"/>
      <c r="E6" s="124">
        <v>4</v>
      </c>
      <c r="F6" s="124">
        <v>3</v>
      </c>
      <c r="G6" s="124">
        <v>2</v>
      </c>
      <c r="H6" s="124">
        <v>1</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7">
        <f t="shared" si="0"/>
        <v>10</v>
      </c>
      <c r="AN6" s="16"/>
      <c r="AO6" s="16"/>
      <c r="AP6" s="13">
        <f t="shared" si="1"/>
        <v>13</v>
      </c>
      <c r="AQ6" s="13" t="str">
        <f t="shared" si="1"/>
        <v>Compares and orders the weights of objects</v>
      </c>
      <c r="AR6" s="13">
        <f t="shared" si="1"/>
        <v>49</v>
      </c>
      <c r="AS6" s="13">
        <f t="shared" si="2"/>
        <v>10</v>
      </c>
    </row>
    <row r="7" spans="1:166" ht="26.4" customHeight="1" x14ac:dyDescent="0.3">
      <c r="A7" s="122">
        <v>13</v>
      </c>
      <c r="B7" s="119" t="s">
        <v>114</v>
      </c>
      <c r="C7" s="39">
        <v>50</v>
      </c>
      <c r="D7" s="203"/>
      <c r="E7" s="124">
        <v>1</v>
      </c>
      <c r="F7" s="124">
        <v>2</v>
      </c>
      <c r="G7" s="124">
        <v>1</v>
      </c>
      <c r="H7" s="124">
        <v>2</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8">
        <f t="shared" si="0"/>
        <v>6</v>
      </c>
      <c r="AN7" s="16"/>
      <c r="AO7" s="16"/>
      <c r="AP7" s="13">
        <f t="shared" si="1"/>
        <v>13</v>
      </c>
      <c r="AQ7" s="13" t="str">
        <f t="shared" si="1"/>
        <v>Uses base units to solve problems involving capacity</v>
      </c>
      <c r="AR7" s="13">
        <f t="shared" si="1"/>
        <v>50</v>
      </c>
      <c r="AS7" s="13">
        <f t="shared" si="2"/>
        <v>6</v>
      </c>
    </row>
    <row r="8" spans="1:166" ht="28.2" customHeight="1" x14ac:dyDescent="0.3">
      <c r="A8" s="122">
        <v>13</v>
      </c>
      <c r="B8" s="120" t="s">
        <v>115</v>
      </c>
      <c r="C8" s="39">
        <v>51</v>
      </c>
      <c r="D8" s="204"/>
      <c r="E8" s="124">
        <v>1</v>
      </c>
      <c r="F8" s="124">
        <v>3</v>
      </c>
      <c r="G8" s="124">
        <v>2</v>
      </c>
      <c r="H8" s="124">
        <v>3</v>
      </c>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7">
        <f t="shared" si="0"/>
        <v>9</v>
      </c>
      <c r="AN8" s="16"/>
      <c r="AO8" s="16"/>
      <c r="AP8" s="13">
        <f t="shared" si="1"/>
        <v>13</v>
      </c>
      <c r="AQ8" s="13" t="str">
        <f t="shared" si="1"/>
        <v>Uses base units to solve problems involving weight</v>
      </c>
      <c r="AR8" s="13">
        <f t="shared" si="1"/>
        <v>51</v>
      </c>
      <c r="AS8" s="13">
        <f t="shared" si="2"/>
        <v>9</v>
      </c>
    </row>
    <row r="9" spans="1:166" ht="28.8" x14ac:dyDescent="0.3">
      <c r="A9" s="126">
        <v>14</v>
      </c>
      <c r="B9" s="125" t="s">
        <v>116</v>
      </c>
      <c r="C9" s="39">
        <v>52</v>
      </c>
      <c r="D9" s="241" t="s">
        <v>66</v>
      </c>
      <c r="E9" s="127">
        <v>0</v>
      </c>
      <c r="F9" s="127">
        <v>4</v>
      </c>
      <c r="G9" s="127">
        <v>3</v>
      </c>
      <c r="H9" s="127">
        <v>4</v>
      </c>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7">
        <f t="shared" si="0"/>
        <v>11</v>
      </c>
      <c r="AN9" s="16"/>
      <c r="AO9" s="16"/>
      <c r="AP9" s="13">
        <f t="shared" si="1"/>
        <v>14</v>
      </c>
      <c r="AQ9" s="13" t="str">
        <f t="shared" si="1"/>
        <v>Recognises and expresses time to quarter hour intervals on analogue and digital clocks</v>
      </c>
      <c r="AR9" s="13">
        <f t="shared" si="1"/>
        <v>52</v>
      </c>
      <c r="AS9" s="13">
        <f t="shared" si="2"/>
        <v>11</v>
      </c>
    </row>
    <row r="10" spans="1:166" ht="27" customHeight="1" x14ac:dyDescent="0.3">
      <c r="A10" s="126">
        <v>14</v>
      </c>
      <c r="B10" s="125" t="s">
        <v>117</v>
      </c>
      <c r="C10" s="39">
        <v>53</v>
      </c>
      <c r="D10" s="203"/>
      <c r="E10" s="128">
        <v>2</v>
      </c>
      <c r="F10" s="127">
        <v>1</v>
      </c>
      <c r="G10" s="127">
        <v>2</v>
      </c>
      <c r="H10" s="127">
        <v>0</v>
      </c>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7">
        <f t="shared" si="0"/>
        <v>5</v>
      </c>
      <c r="AN10" s="16"/>
      <c r="AO10" s="16"/>
      <c r="AP10" s="13">
        <f t="shared" si="1"/>
        <v>14</v>
      </c>
      <c r="AQ10" s="13" t="str">
        <f t="shared" si="1"/>
        <v>Demonstrates understanding of am and pm</v>
      </c>
      <c r="AR10" s="13">
        <f t="shared" si="1"/>
        <v>53</v>
      </c>
      <c r="AS10" s="13">
        <f t="shared" si="2"/>
        <v>5</v>
      </c>
    </row>
    <row r="11" spans="1:166" ht="24" customHeight="1" x14ac:dyDescent="0.3">
      <c r="A11" s="126">
        <v>14</v>
      </c>
      <c r="B11" s="125" t="s">
        <v>118</v>
      </c>
      <c r="C11" s="39">
        <v>54</v>
      </c>
      <c r="D11" s="203"/>
      <c r="E11" s="128">
        <v>3</v>
      </c>
      <c r="F11" s="127">
        <v>2</v>
      </c>
      <c r="G11" s="127">
        <v>2</v>
      </c>
      <c r="H11" s="127">
        <v>2</v>
      </c>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7">
        <f t="shared" si="0"/>
        <v>9</v>
      </c>
      <c r="AN11" s="16"/>
      <c r="AO11" s="16"/>
      <c r="AP11" s="13">
        <f t="shared" si="1"/>
        <v>14</v>
      </c>
      <c r="AQ11" s="13" t="str">
        <f t="shared" si="1"/>
        <v>Sequences time given on time devices</v>
      </c>
      <c r="AR11" s="13">
        <f t="shared" si="1"/>
        <v>54</v>
      </c>
      <c r="AS11" s="13">
        <f t="shared" si="2"/>
        <v>9</v>
      </c>
    </row>
    <row r="12" spans="1:166" ht="26.4" customHeight="1" x14ac:dyDescent="0.3">
      <c r="A12" s="126">
        <v>14</v>
      </c>
      <c r="B12" s="125" t="s">
        <v>119</v>
      </c>
      <c r="C12" s="39">
        <v>55</v>
      </c>
      <c r="D12" s="204"/>
      <c r="E12" s="127">
        <v>4</v>
      </c>
      <c r="F12" s="127">
        <v>4</v>
      </c>
      <c r="G12" s="127">
        <v>3</v>
      </c>
      <c r="H12" s="127">
        <v>1</v>
      </c>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58">
        <f t="shared" si="0"/>
        <v>12</v>
      </c>
      <c r="AN12" s="16"/>
      <c r="AO12" s="16"/>
      <c r="AP12" s="13">
        <f t="shared" si="1"/>
        <v>14</v>
      </c>
      <c r="AQ12" s="13" t="str">
        <f t="shared" si="1"/>
        <v>Analyses timetables and solves problems</v>
      </c>
      <c r="AR12" s="13">
        <f t="shared" si="1"/>
        <v>55</v>
      </c>
      <c r="AS12" s="13">
        <f t="shared" si="2"/>
        <v>12</v>
      </c>
    </row>
    <row r="13" spans="1:166" ht="22.5" customHeight="1" x14ac:dyDescent="0.3">
      <c r="A13" s="5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16"/>
      <c r="AO13" s="16"/>
      <c r="AP13" s="13"/>
      <c r="AQ13" s="13"/>
      <c r="AR13" s="13"/>
      <c r="AS13" s="13"/>
    </row>
    <row r="14" spans="1:166" s="6" customFormat="1" ht="19.5" customHeight="1" x14ac:dyDescent="0.3">
      <c r="A14" s="220"/>
      <c r="B14" s="255" t="s">
        <v>50</v>
      </c>
      <c r="C14" s="256"/>
      <c r="D14" s="256"/>
      <c r="E14" s="129">
        <f>SUMIF($A2:$A12,12,E2:E12)</f>
        <v>7</v>
      </c>
      <c r="F14" s="129">
        <f t="shared" ref="F14:AL14" si="3">SUMIF($A2:$A12,12,F2:F12)</f>
        <v>11</v>
      </c>
      <c r="G14" s="129">
        <f t="shared" si="3"/>
        <v>10</v>
      </c>
      <c r="H14" s="129">
        <f t="shared" si="3"/>
        <v>2</v>
      </c>
      <c r="I14" s="129">
        <f t="shared" si="3"/>
        <v>0</v>
      </c>
      <c r="J14" s="129">
        <f t="shared" si="3"/>
        <v>0</v>
      </c>
      <c r="K14" s="129">
        <f t="shared" si="3"/>
        <v>0</v>
      </c>
      <c r="L14" s="129">
        <f t="shared" si="3"/>
        <v>0</v>
      </c>
      <c r="M14" s="129">
        <f t="shared" si="3"/>
        <v>0</v>
      </c>
      <c r="N14" s="129">
        <f t="shared" si="3"/>
        <v>0</v>
      </c>
      <c r="O14" s="129">
        <f t="shared" si="3"/>
        <v>0</v>
      </c>
      <c r="P14" s="129">
        <f t="shared" si="3"/>
        <v>0</v>
      </c>
      <c r="Q14" s="129">
        <f t="shared" si="3"/>
        <v>0</v>
      </c>
      <c r="R14" s="129">
        <f t="shared" si="3"/>
        <v>0</v>
      </c>
      <c r="S14" s="129">
        <f t="shared" si="3"/>
        <v>0</v>
      </c>
      <c r="T14" s="129">
        <f t="shared" si="3"/>
        <v>0</v>
      </c>
      <c r="U14" s="129">
        <f t="shared" si="3"/>
        <v>0</v>
      </c>
      <c r="V14" s="129">
        <f t="shared" si="3"/>
        <v>0</v>
      </c>
      <c r="W14" s="129">
        <f t="shared" si="3"/>
        <v>0</v>
      </c>
      <c r="X14" s="129">
        <f t="shared" si="3"/>
        <v>0</v>
      </c>
      <c r="Y14" s="129">
        <f t="shared" si="3"/>
        <v>0</v>
      </c>
      <c r="Z14" s="129">
        <f t="shared" si="3"/>
        <v>0</v>
      </c>
      <c r="AA14" s="129">
        <f t="shared" si="3"/>
        <v>0</v>
      </c>
      <c r="AB14" s="129">
        <f t="shared" si="3"/>
        <v>0</v>
      </c>
      <c r="AC14" s="129">
        <f t="shared" si="3"/>
        <v>0</v>
      </c>
      <c r="AD14" s="129">
        <f t="shared" si="3"/>
        <v>0</v>
      </c>
      <c r="AE14" s="129">
        <f t="shared" si="3"/>
        <v>0</v>
      </c>
      <c r="AF14" s="129">
        <f t="shared" si="3"/>
        <v>0</v>
      </c>
      <c r="AG14" s="129">
        <f t="shared" si="3"/>
        <v>0</v>
      </c>
      <c r="AH14" s="129">
        <f t="shared" si="3"/>
        <v>0</v>
      </c>
      <c r="AI14" s="129">
        <f t="shared" si="3"/>
        <v>0</v>
      </c>
      <c r="AJ14" s="129">
        <f t="shared" si="3"/>
        <v>0</v>
      </c>
      <c r="AK14" s="129">
        <f t="shared" si="3"/>
        <v>0</v>
      </c>
      <c r="AL14" s="130">
        <f t="shared" si="3"/>
        <v>0</v>
      </c>
      <c r="AM14" s="16"/>
      <c r="AN14" s="16"/>
      <c r="AO14" s="16"/>
      <c r="AP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66" s="6" customFormat="1" ht="18.75" customHeight="1" x14ac:dyDescent="0.3">
      <c r="A15" s="220"/>
      <c r="B15" s="224" t="s">
        <v>51</v>
      </c>
      <c r="C15" s="225"/>
      <c r="D15" s="225"/>
      <c r="E15" s="34">
        <f>SUMIF($A2:$A12,13,E2:E12)</f>
        <v>8</v>
      </c>
      <c r="F15" s="34">
        <f t="shared" ref="F15:AL15" si="4">SUMIF($A2:$A12,13,F2:F12)</f>
        <v>12</v>
      </c>
      <c r="G15" s="34">
        <f t="shared" si="4"/>
        <v>8</v>
      </c>
      <c r="H15" s="34">
        <f t="shared" si="4"/>
        <v>6</v>
      </c>
      <c r="I15" s="34">
        <f t="shared" si="4"/>
        <v>0</v>
      </c>
      <c r="J15" s="34">
        <f t="shared" si="4"/>
        <v>0</v>
      </c>
      <c r="K15" s="34">
        <f t="shared" si="4"/>
        <v>0</v>
      </c>
      <c r="L15" s="34">
        <f t="shared" si="4"/>
        <v>0</v>
      </c>
      <c r="M15" s="34">
        <f t="shared" si="4"/>
        <v>0</v>
      </c>
      <c r="N15" s="34">
        <f t="shared" si="4"/>
        <v>0</v>
      </c>
      <c r="O15" s="34">
        <f t="shared" si="4"/>
        <v>0</v>
      </c>
      <c r="P15" s="34">
        <f t="shared" si="4"/>
        <v>0</v>
      </c>
      <c r="Q15" s="34">
        <f t="shared" si="4"/>
        <v>0</v>
      </c>
      <c r="R15" s="34">
        <f t="shared" si="4"/>
        <v>0</v>
      </c>
      <c r="S15" s="34">
        <f t="shared" si="4"/>
        <v>0</v>
      </c>
      <c r="T15" s="34">
        <f t="shared" si="4"/>
        <v>0</v>
      </c>
      <c r="U15" s="34">
        <f t="shared" si="4"/>
        <v>0</v>
      </c>
      <c r="V15" s="34">
        <f t="shared" si="4"/>
        <v>0</v>
      </c>
      <c r="W15" s="34">
        <f t="shared" si="4"/>
        <v>0</v>
      </c>
      <c r="X15" s="34">
        <f t="shared" si="4"/>
        <v>0</v>
      </c>
      <c r="Y15" s="34">
        <f t="shared" si="4"/>
        <v>0</v>
      </c>
      <c r="Z15" s="34">
        <f t="shared" si="4"/>
        <v>0</v>
      </c>
      <c r="AA15" s="34">
        <f t="shared" si="4"/>
        <v>0</v>
      </c>
      <c r="AB15" s="34">
        <f t="shared" si="4"/>
        <v>0</v>
      </c>
      <c r="AC15" s="34">
        <f t="shared" si="4"/>
        <v>0</v>
      </c>
      <c r="AD15" s="34">
        <f t="shared" si="4"/>
        <v>0</v>
      </c>
      <c r="AE15" s="34">
        <f t="shared" si="4"/>
        <v>0</v>
      </c>
      <c r="AF15" s="34">
        <f t="shared" si="4"/>
        <v>0</v>
      </c>
      <c r="AG15" s="34">
        <f t="shared" si="4"/>
        <v>0</v>
      </c>
      <c r="AH15" s="34">
        <f t="shared" si="4"/>
        <v>0</v>
      </c>
      <c r="AI15" s="34">
        <f t="shared" si="4"/>
        <v>0</v>
      </c>
      <c r="AJ15" s="34">
        <f t="shared" si="4"/>
        <v>0</v>
      </c>
      <c r="AK15" s="34">
        <f t="shared" si="4"/>
        <v>0</v>
      </c>
      <c r="AL15" s="43">
        <f t="shared" si="4"/>
        <v>0</v>
      </c>
      <c r="AM15" s="16"/>
      <c r="AN15" s="16"/>
      <c r="AO15" s="16"/>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6" customFormat="1" ht="20.7" customHeight="1" x14ac:dyDescent="0.3">
      <c r="A16" s="220"/>
      <c r="B16" s="257" t="s">
        <v>52</v>
      </c>
      <c r="C16" s="258"/>
      <c r="D16" s="258"/>
      <c r="E16" s="127">
        <f>SUMIF($A2:$A12,14,E2:E12)</f>
        <v>9</v>
      </c>
      <c r="F16" s="127">
        <f t="shared" ref="F16:AL16" si="5">SUMIF($A2:$A12,14,F2:F12)</f>
        <v>11</v>
      </c>
      <c r="G16" s="127">
        <f t="shared" si="5"/>
        <v>10</v>
      </c>
      <c r="H16" s="127">
        <f t="shared" si="5"/>
        <v>7</v>
      </c>
      <c r="I16" s="127">
        <f t="shared" si="5"/>
        <v>0</v>
      </c>
      <c r="J16" s="127">
        <f t="shared" si="5"/>
        <v>0</v>
      </c>
      <c r="K16" s="127">
        <f t="shared" si="5"/>
        <v>0</v>
      </c>
      <c r="L16" s="127">
        <f t="shared" si="5"/>
        <v>0</v>
      </c>
      <c r="M16" s="127">
        <f t="shared" si="5"/>
        <v>0</v>
      </c>
      <c r="N16" s="127">
        <f t="shared" si="5"/>
        <v>0</v>
      </c>
      <c r="O16" s="127">
        <f t="shared" si="5"/>
        <v>0</v>
      </c>
      <c r="P16" s="127">
        <f t="shared" si="5"/>
        <v>0</v>
      </c>
      <c r="Q16" s="127">
        <f t="shared" si="5"/>
        <v>0</v>
      </c>
      <c r="R16" s="127">
        <f t="shared" si="5"/>
        <v>0</v>
      </c>
      <c r="S16" s="127">
        <f t="shared" si="5"/>
        <v>0</v>
      </c>
      <c r="T16" s="127">
        <f t="shared" si="5"/>
        <v>0</v>
      </c>
      <c r="U16" s="127">
        <f t="shared" si="5"/>
        <v>0</v>
      </c>
      <c r="V16" s="127">
        <f t="shared" si="5"/>
        <v>0</v>
      </c>
      <c r="W16" s="127">
        <f t="shared" si="5"/>
        <v>0</v>
      </c>
      <c r="X16" s="127">
        <f t="shared" si="5"/>
        <v>0</v>
      </c>
      <c r="Y16" s="127">
        <f t="shared" si="5"/>
        <v>0</v>
      </c>
      <c r="Z16" s="127">
        <f t="shared" si="5"/>
        <v>0</v>
      </c>
      <c r="AA16" s="127">
        <f t="shared" si="5"/>
        <v>0</v>
      </c>
      <c r="AB16" s="127">
        <f t="shared" si="5"/>
        <v>0</v>
      </c>
      <c r="AC16" s="127">
        <f t="shared" si="5"/>
        <v>0</v>
      </c>
      <c r="AD16" s="127">
        <f t="shared" si="5"/>
        <v>0</v>
      </c>
      <c r="AE16" s="127">
        <f t="shared" si="5"/>
        <v>0</v>
      </c>
      <c r="AF16" s="127">
        <f t="shared" si="5"/>
        <v>0</v>
      </c>
      <c r="AG16" s="127">
        <f t="shared" si="5"/>
        <v>0</v>
      </c>
      <c r="AH16" s="127">
        <f t="shared" si="5"/>
        <v>0</v>
      </c>
      <c r="AI16" s="127">
        <f t="shared" si="5"/>
        <v>0</v>
      </c>
      <c r="AJ16" s="127">
        <f t="shared" si="5"/>
        <v>0</v>
      </c>
      <c r="AK16" s="127">
        <f t="shared" si="5"/>
        <v>0</v>
      </c>
      <c r="AL16" s="131">
        <f t="shared" si="5"/>
        <v>0</v>
      </c>
      <c r="AM16" s="16"/>
      <c r="AN16" s="16"/>
      <c r="AO16" s="16"/>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6" customFormat="1" ht="19.2" customHeight="1" x14ac:dyDescent="0.3">
      <c r="A17" s="221"/>
      <c r="B17" s="215" t="s">
        <v>20</v>
      </c>
      <c r="C17" s="216"/>
      <c r="D17" s="217"/>
      <c r="E17" s="15">
        <f>SUM(E2:E4,E5:E8,E9:E12)</f>
        <v>24</v>
      </c>
      <c r="F17" s="15">
        <f t="shared" ref="F17:AL17" si="6">SUM(F2:F4,F5:F8,F9:F12)</f>
        <v>34</v>
      </c>
      <c r="G17" s="15">
        <f t="shared" si="6"/>
        <v>28</v>
      </c>
      <c r="H17" s="15">
        <f t="shared" si="6"/>
        <v>15</v>
      </c>
      <c r="I17" s="15">
        <f t="shared" si="6"/>
        <v>0</v>
      </c>
      <c r="J17" s="15">
        <f t="shared" si="6"/>
        <v>0</v>
      </c>
      <c r="K17" s="15">
        <f t="shared" si="6"/>
        <v>0</v>
      </c>
      <c r="L17" s="15">
        <f t="shared" si="6"/>
        <v>0</v>
      </c>
      <c r="M17" s="15">
        <f t="shared" si="6"/>
        <v>0</v>
      </c>
      <c r="N17" s="15">
        <f t="shared" si="6"/>
        <v>0</v>
      </c>
      <c r="O17" s="15">
        <f t="shared" si="6"/>
        <v>0</v>
      </c>
      <c r="P17" s="15">
        <f t="shared" si="6"/>
        <v>0</v>
      </c>
      <c r="Q17" s="15">
        <f t="shared" si="6"/>
        <v>0</v>
      </c>
      <c r="R17" s="15">
        <f t="shared" si="6"/>
        <v>0</v>
      </c>
      <c r="S17" s="15">
        <f t="shared" si="6"/>
        <v>0</v>
      </c>
      <c r="T17" s="15">
        <f t="shared" si="6"/>
        <v>0</v>
      </c>
      <c r="U17" s="15">
        <f t="shared" si="6"/>
        <v>0</v>
      </c>
      <c r="V17" s="15">
        <f t="shared" si="6"/>
        <v>0</v>
      </c>
      <c r="W17" s="15">
        <f t="shared" si="6"/>
        <v>0</v>
      </c>
      <c r="X17" s="15">
        <f t="shared" si="6"/>
        <v>0</v>
      </c>
      <c r="Y17" s="15">
        <f t="shared" si="6"/>
        <v>0</v>
      </c>
      <c r="Z17" s="15">
        <f t="shared" si="6"/>
        <v>0</v>
      </c>
      <c r="AA17" s="15">
        <f t="shared" si="6"/>
        <v>0</v>
      </c>
      <c r="AB17" s="15">
        <f t="shared" si="6"/>
        <v>0</v>
      </c>
      <c r="AC17" s="15">
        <f t="shared" si="6"/>
        <v>0</v>
      </c>
      <c r="AD17" s="15">
        <f t="shared" si="6"/>
        <v>0</v>
      </c>
      <c r="AE17" s="15">
        <f t="shared" si="6"/>
        <v>0</v>
      </c>
      <c r="AF17" s="15">
        <f t="shared" si="6"/>
        <v>0</v>
      </c>
      <c r="AG17" s="15">
        <f t="shared" si="6"/>
        <v>0</v>
      </c>
      <c r="AH17" s="15">
        <f t="shared" si="6"/>
        <v>0</v>
      </c>
      <c r="AI17" s="15">
        <f t="shared" si="6"/>
        <v>0</v>
      </c>
      <c r="AJ17" s="15">
        <f t="shared" si="6"/>
        <v>0</v>
      </c>
      <c r="AK17" s="15">
        <f t="shared" si="6"/>
        <v>0</v>
      </c>
      <c r="AL17" s="41">
        <f t="shared" si="6"/>
        <v>0</v>
      </c>
      <c r="AM17" s="16"/>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row>
    <row r="18" spans="1:414" hidden="1" x14ac:dyDescent="0.3">
      <c r="A18" s="12"/>
      <c r="B18" s="13"/>
      <c r="C18" s="13"/>
      <c r="D18" s="13"/>
      <c r="E18" s="13" t="s">
        <v>101</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
    </row>
    <row r="19" spans="1:414" ht="58.2" hidden="1" x14ac:dyDescent="0.3">
      <c r="A19" s="12"/>
      <c r="B19" s="13"/>
      <c r="C19" s="13"/>
      <c r="D19" s="13"/>
      <c r="E19" s="14" t="str">
        <f t="shared" ref="E19:AL19" si="7">E1</f>
        <v>Lexi</v>
      </c>
      <c r="F19" s="14" t="str">
        <f t="shared" si="7"/>
        <v>Dara</v>
      </c>
      <c r="G19" s="14" t="str">
        <f t="shared" si="7"/>
        <v>Mia</v>
      </c>
      <c r="H19" s="14" t="str">
        <f t="shared" si="7"/>
        <v>Jay</v>
      </c>
      <c r="I19" s="14" t="str">
        <f t="shared" si="7"/>
        <v>Pupil Name 5</v>
      </c>
      <c r="J19" s="14" t="str">
        <f t="shared" si="7"/>
        <v>Pupil Name 6</v>
      </c>
      <c r="K19" s="14" t="str">
        <f t="shared" si="7"/>
        <v>Pupil Name 7</v>
      </c>
      <c r="L19" s="14" t="str">
        <f t="shared" si="7"/>
        <v>Pupil Name 8</v>
      </c>
      <c r="M19" s="14" t="str">
        <f t="shared" si="7"/>
        <v>Pupil Name 9</v>
      </c>
      <c r="N19" s="14" t="str">
        <f t="shared" si="7"/>
        <v>Pupil Name 10</v>
      </c>
      <c r="O19" s="14" t="str">
        <f t="shared" si="7"/>
        <v>Pupil Name 11</v>
      </c>
      <c r="P19" s="14" t="str">
        <f t="shared" si="7"/>
        <v>Pupil Name 12</v>
      </c>
      <c r="Q19" s="14" t="str">
        <f t="shared" si="7"/>
        <v>Pupil Name 13</v>
      </c>
      <c r="R19" s="14" t="str">
        <f t="shared" si="7"/>
        <v>Pupil Name 14</v>
      </c>
      <c r="S19" s="14" t="str">
        <f t="shared" si="7"/>
        <v>Pupil Name 15</v>
      </c>
      <c r="T19" s="14" t="str">
        <f t="shared" si="7"/>
        <v>Pupil Name 16</v>
      </c>
      <c r="U19" s="14" t="str">
        <f t="shared" si="7"/>
        <v>Pupil Name 17</v>
      </c>
      <c r="V19" s="14" t="str">
        <f t="shared" si="7"/>
        <v>Pupil Name 18</v>
      </c>
      <c r="W19" s="14" t="str">
        <f t="shared" si="7"/>
        <v>Pupil Name 19</v>
      </c>
      <c r="X19" s="14" t="str">
        <f t="shared" si="7"/>
        <v>Pupil Name 20</v>
      </c>
      <c r="Y19" s="14" t="str">
        <f t="shared" si="7"/>
        <v>Pupil Name 21</v>
      </c>
      <c r="Z19" s="14" t="str">
        <f t="shared" si="7"/>
        <v>Pupil Name 22</v>
      </c>
      <c r="AA19" s="14" t="str">
        <f t="shared" si="7"/>
        <v>Pupil Name 23</v>
      </c>
      <c r="AB19" s="14" t="str">
        <f t="shared" si="7"/>
        <v>Pupil Name 24</v>
      </c>
      <c r="AC19" s="14" t="str">
        <f t="shared" si="7"/>
        <v>Pupil Name 25</v>
      </c>
      <c r="AD19" s="14" t="str">
        <f t="shared" si="7"/>
        <v>Pupil Name 26</v>
      </c>
      <c r="AE19" s="14" t="str">
        <f t="shared" si="7"/>
        <v>Pupil Name 27</v>
      </c>
      <c r="AF19" s="14" t="str">
        <f t="shared" si="7"/>
        <v>Pupil Name 28</v>
      </c>
      <c r="AG19" s="14" t="str">
        <f t="shared" si="7"/>
        <v>Pupil Name 29</v>
      </c>
      <c r="AH19" s="14" t="str">
        <f t="shared" si="7"/>
        <v>Pupil Name 30</v>
      </c>
      <c r="AI19" s="14" t="str">
        <f t="shared" si="7"/>
        <v>Pupil Name 31</v>
      </c>
      <c r="AJ19" s="14" t="str">
        <f t="shared" si="7"/>
        <v>Pupil Name 32</v>
      </c>
      <c r="AK19" s="14" t="str">
        <f t="shared" si="7"/>
        <v>Pupil Name 33</v>
      </c>
      <c r="AL19" s="14" t="str">
        <f t="shared" si="7"/>
        <v>Pupil Name 34</v>
      </c>
    </row>
    <row r="20" spans="1:414" hidden="1" x14ac:dyDescent="0.3">
      <c r="A20" s="12"/>
      <c r="B20" s="13"/>
      <c r="C20" s="13"/>
      <c r="D20" s="13"/>
      <c r="E20" s="13">
        <f t="shared" ref="E20:AL20" si="8">E17</f>
        <v>24</v>
      </c>
      <c r="F20" s="13">
        <f t="shared" si="8"/>
        <v>34</v>
      </c>
      <c r="G20" s="13">
        <f t="shared" si="8"/>
        <v>28</v>
      </c>
      <c r="H20" s="13">
        <f t="shared" si="8"/>
        <v>15</v>
      </c>
      <c r="I20" s="13">
        <f t="shared" si="8"/>
        <v>0</v>
      </c>
      <c r="J20" s="13">
        <f t="shared" si="8"/>
        <v>0</v>
      </c>
      <c r="K20" s="13">
        <f t="shared" si="8"/>
        <v>0</v>
      </c>
      <c r="L20" s="13">
        <f t="shared" si="8"/>
        <v>0</v>
      </c>
      <c r="M20" s="13">
        <f t="shared" si="8"/>
        <v>0</v>
      </c>
      <c r="N20" s="13">
        <f t="shared" si="8"/>
        <v>0</v>
      </c>
      <c r="O20" s="13">
        <f t="shared" si="8"/>
        <v>0</v>
      </c>
      <c r="P20" s="13">
        <f t="shared" si="8"/>
        <v>0</v>
      </c>
      <c r="Q20" s="13">
        <f t="shared" si="8"/>
        <v>0</v>
      </c>
      <c r="R20" s="13">
        <f t="shared" si="8"/>
        <v>0</v>
      </c>
      <c r="S20" s="13">
        <f t="shared" si="8"/>
        <v>0</v>
      </c>
      <c r="T20" s="13">
        <f t="shared" si="8"/>
        <v>0</v>
      </c>
      <c r="U20" s="13">
        <f t="shared" si="8"/>
        <v>0</v>
      </c>
      <c r="V20" s="13">
        <f t="shared" si="8"/>
        <v>0</v>
      </c>
      <c r="W20" s="13">
        <f t="shared" si="8"/>
        <v>0</v>
      </c>
      <c r="X20" s="13">
        <f t="shared" si="8"/>
        <v>0</v>
      </c>
      <c r="Y20" s="13">
        <f t="shared" si="8"/>
        <v>0</v>
      </c>
      <c r="Z20" s="13">
        <f t="shared" si="8"/>
        <v>0</v>
      </c>
      <c r="AA20" s="13">
        <f t="shared" si="8"/>
        <v>0</v>
      </c>
      <c r="AB20" s="13">
        <f t="shared" si="8"/>
        <v>0</v>
      </c>
      <c r="AC20" s="13">
        <f t="shared" si="8"/>
        <v>0</v>
      </c>
      <c r="AD20" s="13">
        <f t="shared" si="8"/>
        <v>0</v>
      </c>
      <c r="AE20" s="13">
        <f t="shared" si="8"/>
        <v>0</v>
      </c>
      <c r="AF20" s="13">
        <f t="shared" si="8"/>
        <v>0</v>
      </c>
      <c r="AG20" s="13">
        <f t="shared" si="8"/>
        <v>0</v>
      </c>
      <c r="AH20" s="13">
        <f t="shared" si="8"/>
        <v>0</v>
      </c>
      <c r="AI20" s="13">
        <f t="shared" si="8"/>
        <v>0</v>
      </c>
      <c r="AJ20" s="13">
        <f t="shared" si="8"/>
        <v>0</v>
      </c>
      <c r="AK20" s="13">
        <f t="shared" si="8"/>
        <v>0</v>
      </c>
      <c r="AL20" s="13">
        <f t="shared" si="8"/>
        <v>0</v>
      </c>
    </row>
    <row r="21" spans="1:414" s="16" customFormat="1" x14ac:dyDescent="0.3">
      <c r="A21" s="19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t="23.4" x14ac:dyDescent="0.45">
      <c r="A22" s="192"/>
      <c r="B22" s="192"/>
      <c r="C22" s="230" t="s">
        <v>141</v>
      </c>
      <c r="D22" s="231"/>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M22" s="228"/>
      <c r="AN22" s="192"/>
      <c r="AO22" s="192"/>
    </row>
    <row r="23" spans="1:414" ht="33.75" customHeight="1" x14ac:dyDescent="0.3">
      <c r="A23" s="192"/>
      <c r="B23" s="192"/>
      <c r="C23" s="213" t="s">
        <v>112</v>
      </c>
      <c r="D23" s="229"/>
      <c r="E23" s="234" t="s">
        <v>161</v>
      </c>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M23" s="228"/>
      <c r="AN23" s="192"/>
      <c r="AO23" s="192"/>
    </row>
    <row r="24" spans="1:414" ht="98.4" customHeight="1" x14ac:dyDescent="0.3">
      <c r="A24" s="192"/>
      <c r="B24" s="192"/>
      <c r="C24" s="237"/>
      <c r="D24" s="238"/>
      <c r="E24" s="45" t="str" cm="1">
        <f t="array" ref="E24:AL25">_xlfn._xlws.SORT(E19:AL20,2,VLOOKUP(C23,SortOption[],2,FALSE),TRUE)</f>
        <v>Dara</v>
      </c>
      <c r="F24" s="45" t="str">
        <v>Mia</v>
      </c>
      <c r="G24" s="45" t="str">
        <v>Lexi</v>
      </c>
      <c r="H24" s="45" t="str">
        <v>Jay</v>
      </c>
      <c r="I24" s="45" t="str">
        <v>Pupil Name 5</v>
      </c>
      <c r="J24" s="45" t="str">
        <v>Pupil Name 6</v>
      </c>
      <c r="K24" s="45" t="str">
        <v>Pupil Name 7</v>
      </c>
      <c r="L24" s="45" t="str">
        <v>Pupil Name 8</v>
      </c>
      <c r="M24" s="45" t="str">
        <v>Pupil Name 9</v>
      </c>
      <c r="N24" s="45" t="str">
        <v>Pupil Name 10</v>
      </c>
      <c r="O24" s="45" t="str">
        <v>Pupil Name 11</v>
      </c>
      <c r="P24" s="45" t="str">
        <v>Pupil Name 12</v>
      </c>
      <c r="Q24" s="45" t="str">
        <v>Pupil Name 13</v>
      </c>
      <c r="R24" s="45" t="str">
        <v>Pupil Name 14</v>
      </c>
      <c r="S24" s="45" t="str">
        <v>Pupil Name 15</v>
      </c>
      <c r="T24" s="45" t="str">
        <v>Pupil Name 16</v>
      </c>
      <c r="U24" s="45" t="str">
        <v>Pupil Name 17</v>
      </c>
      <c r="V24" s="45" t="str">
        <v>Pupil Name 18</v>
      </c>
      <c r="W24" s="45" t="str">
        <v>Pupil Name 19</v>
      </c>
      <c r="X24" s="45" t="str">
        <v>Pupil Name 20</v>
      </c>
      <c r="Y24" s="45" t="str">
        <v>Pupil Name 21</v>
      </c>
      <c r="Z24" s="45" t="str">
        <v>Pupil Name 22</v>
      </c>
      <c r="AA24" s="45" t="str">
        <v>Pupil Name 23</v>
      </c>
      <c r="AB24" s="45" t="str">
        <v>Pupil Name 24</v>
      </c>
      <c r="AC24" s="45" t="str">
        <v>Pupil Name 25</v>
      </c>
      <c r="AD24" s="45" t="str">
        <v>Pupil Name 26</v>
      </c>
      <c r="AE24" s="45" t="str">
        <v>Pupil Name 27</v>
      </c>
      <c r="AF24" s="45" t="str">
        <v>Pupil Name 28</v>
      </c>
      <c r="AG24" s="45" t="str">
        <v>Pupil Name 29</v>
      </c>
      <c r="AH24" s="45" t="str">
        <v>Pupil Name 30</v>
      </c>
      <c r="AI24" s="45" t="str">
        <v>Pupil Name 31</v>
      </c>
      <c r="AJ24" s="45" t="str">
        <v>Pupil Name 32</v>
      </c>
      <c r="AK24" s="45" t="str">
        <v>Pupil Name 33</v>
      </c>
      <c r="AL24" s="46" t="str">
        <v>Pupil Name 34</v>
      </c>
      <c r="AM24" s="228"/>
      <c r="AN24" s="192"/>
      <c r="AO24" s="192"/>
    </row>
    <row r="25" spans="1:414" ht="23.4" customHeight="1" x14ac:dyDescent="0.3">
      <c r="A25" s="192"/>
      <c r="B25" s="192"/>
      <c r="C25" s="239" t="s">
        <v>164</v>
      </c>
      <c r="D25" s="240"/>
      <c r="E25" s="49">
        <v>34</v>
      </c>
      <c r="F25" s="47">
        <v>28</v>
      </c>
      <c r="G25" s="47">
        <v>24</v>
      </c>
      <c r="H25" s="47">
        <v>15</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47">
        <v>0</v>
      </c>
      <c r="AK25" s="47">
        <v>0</v>
      </c>
      <c r="AL25" s="48">
        <v>0</v>
      </c>
      <c r="AM25" s="192"/>
      <c r="AN25" s="192"/>
      <c r="AO25" s="192"/>
    </row>
    <row r="26" spans="1:414" x14ac:dyDescent="0.3">
      <c r="A26" s="19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row>
    <row r="27" spans="1:414" ht="23.4" x14ac:dyDescent="0.45">
      <c r="A27" s="207" t="s">
        <v>142</v>
      </c>
      <c r="B27" s="208"/>
      <c r="C27" s="209"/>
      <c r="D27" s="210"/>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row>
    <row r="28" spans="1:414" ht="66" customHeight="1" x14ac:dyDescent="0.3">
      <c r="A28" s="211" t="s">
        <v>162</v>
      </c>
      <c r="B28" s="212"/>
      <c r="C28" s="213" t="s">
        <v>111</v>
      </c>
      <c r="D28" s="214"/>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row>
    <row r="29" spans="1:414" ht="19.95" customHeight="1" x14ac:dyDescent="0.3">
      <c r="A29" s="50" t="s">
        <v>103</v>
      </c>
      <c r="B29" s="85" t="s">
        <v>102</v>
      </c>
      <c r="C29" s="132" t="s">
        <v>22</v>
      </c>
      <c r="D29" s="84" t="s">
        <v>163</v>
      </c>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row>
    <row r="30" spans="1:414" ht="33" customHeight="1" x14ac:dyDescent="0.3">
      <c r="A30" s="287" cm="1">
        <f t="array" ref="A30:D40">_xlfn._xlws.SORT(AP2:AS12,4,VLOOKUP(C28,SortOption[],2,FALSE))</f>
        <v>14</v>
      </c>
      <c r="B30" s="86" t="str">
        <v>Demonstrates understanding of am and pm</v>
      </c>
      <c r="C30" s="289">
        <v>53</v>
      </c>
      <c r="D30" s="293">
        <v>5</v>
      </c>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row>
    <row r="31" spans="1:414" ht="33.6" customHeight="1" x14ac:dyDescent="0.3">
      <c r="A31" s="287">
        <v>13</v>
      </c>
      <c r="B31" s="86" t="str">
        <v>Uses base units to solve problems involving capacity</v>
      </c>
      <c r="C31" s="289">
        <v>50</v>
      </c>
      <c r="D31" s="291">
        <v>6</v>
      </c>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row>
    <row r="32" spans="1:414" ht="33" customHeight="1" x14ac:dyDescent="0.3">
      <c r="A32" s="287">
        <v>13</v>
      </c>
      <c r="B32" s="86" t="str">
        <v>Estimates capacity, using litres as base units, with increasing accuracy</v>
      </c>
      <c r="C32" s="289">
        <v>48</v>
      </c>
      <c r="D32" s="291">
        <v>9</v>
      </c>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row>
    <row r="33" spans="1:41" ht="33.6" customHeight="1" x14ac:dyDescent="0.3">
      <c r="A33" s="287">
        <v>13</v>
      </c>
      <c r="B33" s="86" t="str">
        <v>Uses base units to solve problems involving weight</v>
      </c>
      <c r="C33" s="289">
        <v>51</v>
      </c>
      <c r="D33" s="291">
        <v>9</v>
      </c>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row>
    <row r="34" spans="1:41" ht="42" customHeight="1" x14ac:dyDescent="0.3">
      <c r="A34" s="287">
        <v>14</v>
      </c>
      <c r="B34" s="86" t="str">
        <v>Sequences time given on time devices</v>
      </c>
      <c r="C34" s="289">
        <v>54</v>
      </c>
      <c r="D34" s="291">
        <v>9</v>
      </c>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ht="33.6" customHeight="1" x14ac:dyDescent="0.3">
      <c r="A35" s="287">
        <v>12</v>
      </c>
      <c r="B35" s="86" t="str">
        <v>Subtracts 2-digit numbers, with renaming </v>
      </c>
      <c r="C35" s="289">
        <v>45</v>
      </c>
      <c r="D35" s="291">
        <v>10</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33.6" customHeight="1" x14ac:dyDescent="0.3">
      <c r="A36" s="287">
        <v>12</v>
      </c>
      <c r="B36" s="86" t="str">
        <v>Solves multi-step problems, (within 199) involving addition and subtraction, using real-life contexts</v>
      </c>
      <c r="C36" s="289">
        <v>46</v>
      </c>
      <c r="D36" s="291">
        <v>10</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ht="33.6" customHeight="1" x14ac:dyDescent="0.3">
      <c r="A37" s="287">
        <v>12</v>
      </c>
      <c r="B37" s="86" t="str">
        <v>Solves multi-step problems, (within 199) involving subtraction, using real-life contexts</v>
      </c>
      <c r="C37" s="289">
        <v>47</v>
      </c>
      <c r="D37" s="291">
        <v>10</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ht="33.6" customHeight="1" x14ac:dyDescent="0.3">
      <c r="A38" s="287">
        <v>13</v>
      </c>
      <c r="B38" s="86" t="str">
        <v>Compares and orders the weights of objects</v>
      </c>
      <c r="C38" s="289">
        <v>49</v>
      </c>
      <c r="D38" s="291">
        <v>10</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ht="33" customHeight="1" x14ac:dyDescent="0.3">
      <c r="A39" s="287">
        <v>14</v>
      </c>
      <c r="B39" s="86" t="str">
        <v>Recognises and expresses time to quarter hour intervals on analogue and digital clocks</v>
      </c>
      <c r="C39" s="289">
        <v>52</v>
      </c>
      <c r="D39" s="291">
        <v>11</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ht="33.6" customHeight="1" x14ac:dyDescent="0.3">
      <c r="A40" s="288">
        <v>14</v>
      </c>
      <c r="B40" s="44" t="str">
        <v>Analyses timetables and solves problems</v>
      </c>
      <c r="C40" s="290">
        <v>55</v>
      </c>
      <c r="D40" s="292">
        <v>12</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x14ac:dyDescent="0.3">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sheetData>
  <mergeCells count="23">
    <mergeCell ref="A26:AO26"/>
    <mergeCell ref="A27:D27"/>
    <mergeCell ref="E27:AO41"/>
    <mergeCell ref="A28:B28"/>
    <mergeCell ref="C28:D28"/>
    <mergeCell ref="A41:D41"/>
    <mergeCell ref="A21:AO21"/>
    <mergeCell ref="A22:B25"/>
    <mergeCell ref="C22:AL22"/>
    <mergeCell ref="AM22:AO25"/>
    <mergeCell ref="C23:D23"/>
    <mergeCell ref="E23:AL23"/>
    <mergeCell ref="C24:D24"/>
    <mergeCell ref="C25:D25"/>
    <mergeCell ref="D2:D4"/>
    <mergeCell ref="D5:D8"/>
    <mergeCell ref="D9:D12"/>
    <mergeCell ref="B13:AM13"/>
    <mergeCell ref="A14:A17"/>
    <mergeCell ref="B14:D14"/>
    <mergeCell ref="B15:D15"/>
    <mergeCell ref="B16:D16"/>
    <mergeCell ref="B17:D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C23 C28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3"/>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36" t="s">
        <v>98</v>
      </c>
      <c r="B1" s="37" t="s">
        <v>106</v>
      </c>
      <c r="C1" s="36" t="s">
        <v>22</v>
      </c>
      <c r="D1" s="36" t="s">
        <v>105</v>
      </c>
      <c r="E1" s="38" t="str">
        <f>'Assessment 1'!E1</f>
        <v>Lexi</v>
      </c>
      <c r="F1" s="38" t="str">
        <f>'Assessment 1'!F1</f>
        <v>Dara</v>
      </c>
      <c r="G1" s="38" t="str">
        <f>'Assessment 1'!G1</f>
        <v>Mia</v>
      </c>
      <c r="H1" s="38" t="str">
        <f>'Assessment 1'!H1</f>
        <v>Jay</v>
      </c>
      <c r="I1" s="38" t="str">
        <f>'Assessment 1'!I1</f>
        <v>Pupil Name 5</v>
      </c>
      <c r="J1" s="38" t="str">
        <f>'Assessment 1'!J1</f>
        <v>Pupil Name 6</v>
      </c>
      <c r="K1" s="38" t="str">
        <f>'Assessment 1'!K1</f>
        <v>Pupil Name 7</v>
      </c>
      <c r="L1" s="38" t="str">
        <f>'Assessment 1'!L1</f>
        <v>Pupil Name 8</v>
      </c>
      <c r="M1" s="38" t="str">
        <f>'Assessment 1'!M1</f>
        <v>Pupil Name 9</v>
      </c>
      <c r="N1" s="38" t="str">
        <f>'Assessment 1'!N1</f>
        <v>Pupil Name 10</v>
      </c>
      <c r="O1" s="38" t="str">
        <f>'Assessment 1'!O1</f>
        <v>Pupil Name 11</v>
      </c>
      <c r="P1" s="38" t="str">
        <f>'Assessment 1'!P1</f>
        <v>Pupil Name 12</v>
      </c>
      <c r="Q1" s="38" t="str">
        <f>'Assessment 1'!Q1</f>
        <v>Pupil Name 13</v>
      </c>
      <c r="R1" s="38" t="str">
        <f>'Assessment 1'!R1</f>
        <v>Pupil Name 14</v>
      </c>
      <c r="S1" s="38" t="str">
        <f>'Assessment 1'!S1</f>
        <v>Pupil Name 15</v>
      </c>
      <c r="T1" s="38" t="str">
        <f>'Assessment 1'!T1</f>
        <v>Pupil Name 16</v>
      </c>
      <c r="U1" s="38" t="str">
        <f>'Assessment 1'!U1</f>
        <v>Pupil Name 17</v>
      </c>
      <c r="V1" s="38" t="str">
        <f>'Assessment 1'!V1</f>
        <v>Pupil Name 18</v>
      </c>
      <c r="W1" s="38" t="str">
        <f>'Assessment 1'!W1</f>
        <v>Pupil Name 19</v>
      </c>
      <c r="X1" s="38" t="str">
        <f>'Assessment 1'!X1</f>
        <v>Pupil Name 20</v>
      </c>
      <c r="Y1" s="38" t="str">
        <f>'Assessment 1'!Y1</f>
        <v>Pupil Name 21</v>
      </c>
      <c r="Z1" s="38" t="str">
        <f>'Assessment 1'!Z1</f>
        <v>Pupil Name 22</v>
      </c>
      <c r="AA1" s="38" t="str">
        <f>'Assessment 1'!AA1</f>
        <v>Pupil Name 23</v>
      </c>
      <c r="AB1" s="38" t="str">
        <f>'Assessment 1'!AB1</f>
        <v>Pupil Name 24</v>
      </c>
      <c r="AC1" s="38" t="str">
        <f>'Assessment 1'!AC1</f>
        <v>Pupil Name 25</v>
      </c>
      <c r="AD1" s="38" t="str">
        <f>'Assessment 1'!AD1</f>
        <v>Pupil Name 26</v>
      </c>
      <c r="AE1" s="38" t="str">
        <f>'Assessment 1'!AE1</f>
        <v>Pupil Name 27</v>
      </c>
      <c r="AF1" s="38" t="str">
        <f>'Assessment 1'!AF1</f>
        <v>Pupil Name 28</v>
      </c>
      <c r="AG1" s="38" t="str">
        <f>'Assessment 1'!AG1</f>
        <v>Pupil Name 29</v>
      </c>
      <c r="AH1" s="38" t="str">
        <f>'Assessment 1'!AH1</f>
        <v>Pupil Name 30</v>
      </c>
      <c r="AI1" s="38" t="str">
        <f>'Assessment 1'!AI1</f>
        <v>Pupil Name 31</v>
      </c>
      <c r="AJ1" s="38" t="str">
        <f>'Assessment 1'!AJ1</f>
        <v>Pupil Name 32</v>
      </c>
      <c r="AK1" s="38" t="str">
        <f>'Assessment 1'!AK1</f>
        <v>Pupil Name 33</v>
      </c>
      <c r="AL1" s="38" t="str">
        <f>'Assessment 1'!AL1</f>
        <v>Pupil Name 34</v>
      </c>
      <c r="AM1" s="62" t="s">
        <v>21</v>
      </c>
      <c r="AN1" s="64"/>
      <c r="AO1" s="16"/>
      <c r="AP1" s="13" t="s">
        <v>104</v>
      </c>
      <c r="AQ1" s="13"/>
      <c r="AR1" s="13"/>
      <c r="AS1" s="13"/>
    </row>
    <row r="2" spans="1:45" ht="19.8" customHeight="1" x14ac:dyDescent="0.3">
      <c r="A2" s="65">
        <v>15</v>
      </c>
      <c r="B2" s="133" t="s">
        <v>127</v>
      </c>
      <c r="C2" s="39">
        <v>56</v>
      </c>
      <c r="D2" s="202" t="s">
        <v>208</v>
      </c>
      <c r="E2" s="135">
        <v>1</v>
      </c>
      <c r="F2" s="135">
        <v>2</v>
      </c>
      <c r="G2" s="135">
        <v>3</v>
      </c>
      <c r="H2" s="135">
        <v>3</v>
      </c>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7">
        <f t="shared" ref="AM2:AM17" si="0">SUM(E2:AL2)</f>
        <v>9</v>
      </c>
      <c r="AN2" s="16"/>
      <c r="AO2" s="16"/>
      <c r="AP2" s="13">
        <f t="shared" ref="AP2:AR17" si="1">A2</f>
        <v>15</v>
      </c>
      <c r="AQ2" s="13" t="str">
        <f t="shared" si="1"/>
        <v>Makes combinations of amounts</v>
      </c>
      <c r="AR2" s="13">
        <f t="shared" si="1"/>
        <v>56</v>
      </c>
      <c r="AS2" s="13">
        <f t="shared" ref="AS2:AS17" si="2">AM2</f>
        <v>9</v>
      </c>
    </row>
    <row r="3" spans="1:45" ht="22.2" customHeight="1" x14ac:dyDescent="0.3">
      <c r="A3" s="134">
        <v>15</v>
      </c>
      <c r="B3" s="133" t="s">
        <v>128</v>
      </c>
      <c r="C3" s="39">
        <v>57</v>
      </c>
      <c r="D3" s="203"/>
      <c r="E3" s="136">
        <v>0</v>
      </c>
      <c r="F3" s="136">
        <v>3</v>
      </c>
      <c r="G3" s="136">
        <v>4</v>
      </c>
      <c r="H3" s="136">
        <v>2</v>
      </c>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7">
        <f t="shared" si="0"/>
        <v>9</v>
      </c>
      <c r="AN3" s="16"/>
      <c r="AO3" s="16"/>
      <c r="AP3" s="13">
        <f t="shared" si="1"/>
        <v>15</v>
      </c>
      <c r="AQ3" s="13" t="str">
        <f t="shared" si="1"/>
        <v>Renames amounts of coins as euro and cent</v>
      </c>
      <c r="AR3" s="13">
        <f t="shared" si="1"/>
        <v>57</v>
      </c>
      <c r="AS3" s="13">
        <f t="shared" si="2"/>
        <v>9</v>
      </c>
    </row>
    <row r="4" spans="1:45" ht="22.8" customHeight="1" x14ac:dyDescent="0.3">
      <c r="A4" s="134">
        <v>15</v>
      </c>
      <c r="B4" s="133" t="s">
        <v>129</v>
      </c>
      <c r="C4" s="39">
        <v>58</v>
      </c>
      <c r="D4" s="203"/>
      <c r="E4" s="137">
        <v>2</v>
      </c>
      <c r="F4" s="137">
        <v>3</v>
      </c>
      <c r="G4" s="137">
        <v>4</v>
      </c>
      <c r="H4" s="137">
        <v>2</v>
      </c>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7">
        <f t="shared" si="0"/>
        <v>11</v>
      </c>
      <c r="AN4" s="16"/>
      <c r="AO4" s="16"/>
      <c r="AP4" s="13">
        <f t="shared" si="1"/>
        <v>15</v>
      </c>
      <c r="AQ4" s="13" t="str">
        <f t="shared" si="1"/>
        <v>Records calculations of money as number sentences</v>
      </c>
      <c r="AR4" s="13">
        <f t="shared" si="1"/>
        <v>58</v>
      </c>
      <c r="AS4" s="13">
        <f t="shared" si="2"/>
        <v>11</v>
      </c>
    </row>
    <row r="5" spans="1:45" ht="22.2" customHeight="1" x14ac:dyDescent="0.3">
      <c r="A5" s="134">
        <v>15</v>
      </c>
      <c r="B5" s="133" t="s">
        <v>139</v>
      </c>
      <c r="C5" s="39">
        <v>59</v>
      </c>
      <c r="D5" s="203"/>
      <c r="E5" s="138">
        <v>4</v>
      </c>
      <c r="F5" s="138">
        <v>3</v>
      </c>
      <c r="G5" s="138">
        <v>4</v>
      </c>
      <c r="H5" s="138">
        <v>2</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7">
        <f t="shared" si="0"/>
        <v>13</v>
      </c>
      <c r="AN5" s="16"/>
      <c r="AO5" s="16"/>
      <c r="AP5" s="13">
        <f t="shared" si="1"/>
        <v>15</v>
      </c>
      <c r="AQ5" s="13" t="str">
        <f t="shared" si="1"/>
        <v>Calculates amounts </v>
      </c>
      <c r="AR5" s="13">
        <f t="shared" si="1"/>
        <v>59</v>
      </c>
      <c r="AS5" s="13">
        <f t="shared" si="2"/>
        <v>13</v>
      </c>
    </row>
    <row r="6" spans="1:45" ht="21" customHeight="1" x14ac:dyDescent="0.3">
      <c r="A6" s="134">
        <v>15</v>
      </c>
      <c r="B6" s="133" t="s">
        <v>130</v>
      </c>
      <c r="C6" s="39">
        <v>60</v>
      </c>
      <c r="D6" s="204"/>
      <c r="E6" s="136">
        <v>0</v>
      </c>
      <c r="F6" s="136">
        <v>3</v>
      </c>
      <c r="G6" s="136">
        <v>4</v>
      </c>
      <c r="H6" s="136">
        <v>1</v>
      </c>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7">
        <f t="shared" si="0"/>
        <v>8</v>
      </c>
      <c r="AN6" s="16"/>
      <c r="AO6" s="16"/>
      <c r="AP6" s="13">
        <f t="shared" si="1"/>
        <v>15</v>
      </c>
      <c r="AQ6" s="13" t="str">
        <f t="shared" si="1"/>
        <v>Determines change from a transaction</v>
      </c>
      <c r="AR6" s="13">
        <f t="shared" si="1"/>
        <v>60</v>
      </c>
      <c r="AS6" s="13">
        <f t="shared" si="2"/>
        <v>8</v>
      </c>
    </row>
    <row r="7" spans="1:45" ht="27.75" customHeight="1" x14ac:dyDescent="0.3">
      <c r="A7" s="139">
        <v>16</v>
      </c>
      <c r="B7" s="140" t="s">
        <v>131</v>
      </c>
      <c r="C7" s="39">
        <v>61</v>
      </c>
      <c r="D7" s="202" t="s">
        <v>203</v>
      </c>
      <c r="E7" s="143">
        <v>2</v>
      </c>
      <c r="F7" s="143">
        <v>1</v>
      </c>
      <c r="G7" s="143">
        <v>2</v>
      </c>
      <c r="H7" s="143">
        <v>0</v>
      </c>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7">
        <f t="shared" si="0"/>
        <v>5</v>
      </c>
      <c r="AN7" s="16"/>
      <c r="AO7" s="16"/>
      <c r="AP7" s="13">
        <f t="shared" si="1"/>
        <v>16</v>
      </c>
      <c r="AQ7" s="13" t="str">
        <f t="shared" si="1"/>
        <v>Represent multiple values on a data display</v>
      </c>
      <c r="AR7" s="13">
        <f t="shared" si="1"/>
        <v>61</v>
      </c>
      <c r="AS7" s="13">
        <f t="shared" si="2"/>
        <v>5</v>
      </c>
    </row>
    <row r="8" spans="1:45" ht="36.75" customHeight="1" x14ac:dyDescent="0.3">
      <c r="A8" s="141">
        <v>16</v>
      </c>
      <c r="B8" s="142" t="s">
        <v>138</v>
      </c>
      <c r="C8" s="39">
        <v>62</v>
      </c>
      <c r="D8" s="204"/>
      <c r="E8" s="143">
        <v>4</v>
      </c>
      <c r="F8" s="143">
        <v>3</v>
      </c>
      <c r="G8" s="143">
        <v>4</v>
      </c>
      <c r="H8" s="143">
        <v>3</v>
      </c>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4"/>
      <c r="AM8" s="57">
        <f t="shared" si="0"/>
        <v>14</v>
      </c>
      <c r="AN8" s="16"/>
      <c r="AO8" s="16"/>
      <c r="AP8" s="13">
        <f t="shared" si="1"/>
        <v>16</v>
      </c>
      <c r="AQ8" s="13" t="str">
        <f t="shared" si="1"/>
        <v>Interprets data using simple tables, graphs and charts and solves problems</v>
      </c>
      <c r="AR8" s="13">
        <f t="shared" si="1"/>
        <v>62</v>
      </c>
      <c r="AS8" s="13">
        <f t="shared" si="2"/>
        <v>14</v>
      </c>
    </row>
    <row r="9" spans="1:45" ht="23.4" customHeight="1" x14ac:dyDescent="0.3">
      <c r="A9" s="145">
        <v>17</v>
      </c>
      <c r="B9" s="147" t="s">
        <v>132</v>
      </c>
      <c r="C9" s="39">
        <v>63</v>
      </c>
      <c r="D9" s="241" t="s">
        <v>97</v>
      </c>
      <c r="E9" s="157">
        <v>2</v>
      </c>
      <c r="F9" s="157">
        <v>3</v>
      </c>
      <c r="G9" s="157">
        <v>4</v>
      </c>
      <c r="H9" s="157">
        <v>2</v>
      </c>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8"/>
      <c r="AM9" s="17">
        <f t="shared" si="0"/>
        <v>11</v>
      </c>
      <c r="AN9" s="16"/>
      <c r="AO9" s="16"/>
      <c r="AP9" s="13">
        <f t="shared" si="1"/>
        <v>17</v>
      </c>
      <c r="AQ9" s="13" t="str">
        <f t="shared" si="1"/>
        <v>Counts and records area using square units</v>
      </c>
      <c r="AR9" s="13">
        <f t="shared" si="1"/>
        <v>63</v>
      </c>
      <c r="AS9" s="13">
        <f t="shared" si="2"/>
        <v>11</v>
      </c>
    </row>
    <row r="10" spans="1:45" ht="23.4" customHeight="1" x14ac:dyDescent="0.3">
      <c r="A10" s="145">
        <v>17</v>
      </c>
      <c r="B10" s="147" t="s">
        <v>140</v>
      </c>
      <c r="C10" s="39">
        <v>64</v>
      </c>
      <c r="D10" s="203"/>
      <c r="E10" s="159">
        <v>3</v>
      </c>
      <c r="F10" s="157">
        <v>2</v>
      </c>
      <c r="G10" s="157">
        <v>3</v>
      </c>
      <c r="H10" s="157">
        <v>3</v>
      </c>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8"/>
      <c r="AM10" s="17">
        <f t="shared" si="0"/>
        <v>11</v>
      </c>
      <c r="AN10" s="16"/>
      <c r="AO10" s="16"/>
      <c r="AP10" s="13">
        <f t="shared" si="1"/>
        <v>17</v>
      </c>
      <c r="AQ10" s="13" t="str">
        <f t="shared" si="1"/>
        <v>Makes comparative statements of area</v>
      </c>
      <c r="AR10" s="13">
        <f t="shared" si="1"/>
        <v>64</v>
      </c>
      <c r="AS10" s="13">
        <f t="shared" si="2"/>
        <v>11</v>
      </c>
    </row>
    <row r="11" spans="1:45" ht="21" customHeight="1" x14ac:dyDescent="0.3">
      <c r="A11" s="145">
        <v>17</v>
      </c>
      <c r="B11" s="147" t="s">
        <v>133</v>
      </c>
      <c r="C11" s="39">
        <v>65</v>
      </c>
      <c r="D11" s="204"/>
      <c r="E11" s="159">
        <v>1</v>
      </c>
      <c r="F11" s="157">
        <v>3</v>
      </c>
      <c r="G11" s="157">
        <v>4</v>
      </c>
      <c r="H11" s="157">
        <v>2</v>
      </c>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8"/>
      <c r="AM11" s="17">
        <f t="shared" si="0"/>
        <v>10</v>
      </c>
      <c r="AN11" s="16"/>
      <c r="AO11" s="16"/>
      <c r="AP11" s="13">
        <f t="shared" si="1"/>
        <v>17</v>
      </c>
      <c r="AQ11" s="13" t="str">
        <f t="shared" si="1"/>
        <v>Records area using square metres</v>
      </c>
      <c r="AR11" s="13">
        <f t="shared" si="1"/>
        <v>65</v>
      </c>
      <c r="AS11" s="13">
        <f t="shared" si="2"/>
        <v>10</v>
      </c>
    </row>
    <row r="12" spans="1:45" ht="33.6" customHeight="1" x14ac:dyDescent="0.3">
      <c r="A12" s="160">
        <v>18</v>
      </c>
      <c r="B12" s="161" t="s">
        <v>134</v>
      </c>
      <c r="C12" s="39">
        <v>66</v>
      </c>
      <c r="D12" s="202" t="s">
        <v>209</v>
      </c>
      <c r="E12" s="163">
        <v>4</v>
      </c>
      <c r="F12" s="163">
        <v>1</v>
      </c>
      <c r="G12" s="163">
        <v>2</v>
      </c>
      <c r="H12" s="163">
        <v>3</v>
      </c>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4"/>
      <c r="AM12" s="57">
        <f t="shared" si="0"/>
        <v>10</v>
      </c>
      <c r="AN12" s="16"/>
      <c r="AO12" s="16"/>
      <c r="AP12" s="13">
        <f t="shared" si="1"/>
        <v>18</v>
      </c>
      <c r="AQ12" s="13" t="str">
        <f t="shared" si="1"/>
        <v>Investigates and tests the equality or ‘trueness’ of number sentences</v>
      </c>
      <c r="AR12" s="13">
        <f t="shared" si="1"/>
        <v>66</v>
      </c>
      <c r="AS12" s="13">
        <f t="shared" si="2"/>
        <v>10</v>
      </c>
    </row>
    <row r="13" spans="1:45" ht="47.4" customHeight="1" x14ac:dyDescent="0.3">
      <c r="A13" s="160">
        <v>18</v>
      </c>
      <c r="B13" s="162" t="s">
        <v>135</v>
      </c>
      <c r="C13" s="39">
        <v>67</v>
      </c>
      <c r="D13" s="203"/>
      <c r="E13" s="163">
        <v>2</v>
      </c>
      <c r="F13" s="163">
        <v>3</v>
      </c>
      <c r="G13" s="163">
        <v>4</v>
      </c>
      <c r="H13" s="163">
        <v>2</v>
      </c>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4"/>
      <c r="AM13" s="17">
        <f t="shared" si="0"/>
        <v>11</v>
      </c>
      <c r="AN13" s="16"/>
      <c r="AO13" s="16"/>
      <c r="AP13" s="13">
        <f t="shared" si="1"/>
        <v>18</v>
      </c>
      <c r="AQ13" s="13" t="str">
        <f t="shared" si="1"/>
        <v>Translates verbal problems involving addition and subtraction of increasing complexity into written number sentences or expressions</v>
      </c>
      <c r="AR13" s="13">
        <f t="shared" si="1"/>
        <v>67</v>
      </c>
      <c r="AS13" s="13">
        <f t="shared" si="2"/>
        <v>11</v>
      </c>
    </row>
    <row r="14" spans="1:45" ht="45" customHeight="1" x14ac:dyDescent="0.3">
      <c r="A14" s="160">
        <v>18</v>
      </c>
      <c r="B14" s="162" t="s">
        <v>136</v>
      </c>
      <c r="C14" s="39">
        <v>68</v>
      </c>
      <c r="D14" s="204"/>
      <c r="E14" s="163">
        <v>0</v>
      </c>
      <c r="F14" s="163">
        <v>3</v>
      </c>
      <c r="G14" s="163">
        <v>4</v>
      </c>
      <c r="H14" s="163">
        <v>1</v>
      </c>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c r="AM14" s="18">
        <f t="shared" si="0"/>
        <v>8</v>
      </c>
      <c r="AN14" s="16"/>
      <c r="AO14" s="16"/>
      <c r="AP14" s="13">
        <f t="shared" si="1"/>
        <v>18</v>
      </c>
      <c r="AQ14" s="13" t="str">
        <f t="shared" si="1"/>
        <v>Recognises that symbols can also be used to represent an unknown value, and solves a problem to  determine an unknown value</v>
      </c>
      <c r="AR14" s="13">
        <f t="shared" si="1"/>
        <v>68</v>
      </c>
      <c r="AS14" s="13">
        <f t="shared" si="2"/>
        <v>8</v>
      </c>
    </row>
    <row r="15" spans="1:45" ht="40.200000000000003" customHeight="1" x14ac:dyDescent="0.3">
      <c r="A15" s="126">
        <v>19</v>
      </c>
      <c r="B15" s="148" t="s">
        <v>137</v>
      </c>
      <c r="C15" s="39">
        <v>69</v>
      </c>
      <c r="D15" s="202" t="s">
        <v>210</v>
      </c>
      <c r="E15" s="127">
        <v>1</v>
      </c>
      <c r="F15" s="127">
        <v>3</v>
      </c>
      <c r="G15" s="127">
        <v>4</v>
      </c>
      <c r="H15" s="127">
        <v>4</v>
      </c>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49"/>
      <c r="AM15" s="17">
        <f t="shared" si="0"/>
        <v>12</v>
      </c>
      <c r="AN15" s="16"/>
      <c r="AO15" s="16"/>
      <c r="AP15" s="13">
        <f t="shared" si="1"/>
        <v>19</v>
      </c>
      <c r="AQ15" s="13" t="str">
        <f t="shared" si="1"/>
        <v>Subtracts a 2-digit number from a 3-digit number (within 199), with renaming of hundreds</v>
      </c>
      <c r="AR15" s="13">
        <f t="shared" si="1"/>
        <v>69</v>
      </c>
      <c r="AS15" s="13">
        <f t="shared" si="2"/>
        <v>12</v>
      </c>
    </row>
    <row r="16" spans="1:45" ht="38.4" customHeight="1" x14ac:dyDescent="0.3">
      <c r="A16" s="126">
        <v>19</v>
      </c>
      <c r="B16" s="125" t="s">
        <v>47</v>
      </c>
      <c r="C16" s="39">
        <v>70</v>
      </c>
      <c r="D16" s="203"/>
      <c r="E16" s="127">
        <v>1</v>
      </c>
      <c r="F16" s="127">
        <v>3</v>
      </c>
      <c r="G16" s="127">
        <v>4</v>
      </c>
      <c r="H16" s="127">
        <v>0</v>
      </c>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49"/>
      <c r="AM16" s="17">
        <f t="shared" si="0"/>
        <v>8</v>
      </c>
      <c r="AN16" s="16"/>
      <c r="AO16" s="16"/>
      <c r="AP16" s="13">
        <f t="shared" si="1"/>
        <v>19</v>
      </c>
      <c r="AQ16" s="13" t="str">
        <f t="shared" si="1"/>
        <v>Solves multi-step problems, (within 199) involving addition and subtraction, using real-life contexts</v>
      </c>
      <c r="AR16" s="13">
        <f t="shared" si="1"/>
        <v>70</v>
      </c>
      <c r="AS16" s="13">
        <f t="shared" si="2"/>
        <v>8</v>
      </c>
    </row>
    <row r="17" spans="1:414" ht="40.200000000000003" customHeight="1" x14ac:dyDescent="0.3">
      <c r="A17" s="126">
        <v>19</v>
      </c>
      <c r="B17" s="125" t="s">
        <v>57</v>
      </c>
      <c r="C17" s="39">
        <v>71</v>
      </c>
      <c r="D17" s="204"/>
      <c r="E17" s="127">
        <v>0</v>
      </c>
      <c r="F17" s="127">
        <v>2</v>
      </c>
      <c r="G17" s="127">
        <v>4</v>
      </c>
      <c r="H17" s="127">
        <v>2</v>
      </c>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49"/>
      <c r="AM17" s="58">
        <f t="shared" si="0"/>
        <v>8</v>
      </c>
      <c r="AN17" s="16"/>
      <c r="AO17" s="16"/>
      <c r="AP17" s="13">
        <f t="shared" si="1"/>
        <v>19</v>
      </c>
      <c r="AQ17" s="13" t="str">
        <f t="shared" si="1"/>
        <v>Solves subtraction problems, (within 199) with renaming, using real-life contexts</v>
      </c>
      <c r="AR17" s="13">
        <f t="shared" si="1"/>
        <v>71</v>
      </c>
      <c r="AS17" s="13">
        <f t="shared" si="2"/>
        <v>8</v>
      </c>
    </row>
    <row r="18" spans="1:414" ht="22.5" customHeight="1" x14ac:dyDescent="0.3">
      <c r="A18" s="5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16"/>
      <c r="AO18" s="16"/>
      <c r="AP18" s="13"/>
      <c r="AQ18" s="13"/>
      <c r="AR18" s="13"/>
      <c r="AS18" s="13"/>
    </row>
    <row r="19" spans="1:414" s="6" customFormat="1" ht="19.5" customHeight="1" x14ac:dyDescent="0.3">
      <c r="A19" s="220"/>
      <c r="B19" s="259" t="s">
        <v>53</v>
      </c>
      <c r="C19" s="260"/>
      <c r="D19" s="260"/>
      <c r="E19" s="150">
        <f>SUMIF($A2:$A17,15,E2:E17)</f>
        <v>7</v>
      </c>
      <c r="F19" s="150">
        <f t="shared" ref="F19:AL19" si="3">SUMIF($A2:$A17,15,F2:F17)</f>
        <v>14</v>
      </c>
      <c r="G19" s="150">
        <f t="shared" si="3"/>
        <v>19</v>
      </c>
      <c r="H19" s="150">
        <f t="shared" si="3"/>
        <v>10</v>
      </c>
      <c r="I19" s="150">
        <f t="shared" si="3"/>
        <v>0</v>
      </c>
      <c r="J19" s="150">
        <f t="shared" si="3"/>
        <v>0</v>
      </c>
      <c r="K19" s="150">
        <f t="shared" si="3"/>
        <v>0</v>
      </c>
      <c r="L19" s="150">
        <f t="shared" si="3"/>
        <v>0</v>
      </c>
      <c r="M19" s="150">
        <f t="shared" si="3"/>
        <v>0</v>
      </c>
      <c r="N19" s="150">
        <f t="shared" si="3"/>
        <v>0</v>
      </c>
      <c r="O19" s="150">
        <f t="shared" si="3"/>
        <v>0</v>
      </c>
      <c r="P19" s="150">
        <f t="shared" si="3"/>
        <v>0</v>
      </c>
      <c r="Q19" s="150">
        <f t="shared" si="3"/>
        <v>0</v>
      </c>
      <c r="R19" s="150">
        <f t="shared" si="3"/>
        <v>0</v>
      </c>
      <c r="S19" s="150">
        <f t="shared" si="3"/>
        <v>0</v>
      </c>
      <c r="T19" s="150">
        <f t="shared" si="3"/>
        <v>0</v>
      </c>
      <c r="U19" s="150">
        <f t="shared" si="3"/>
        <v>0</v>
      </c>
      <c r="V19" s="150">
        <f t="shared" si="3"/>
        <v>0</v>
      </c>
      <c r="W19" s="150">
        <f t="shared" si="3"/>
        <v>0</v>
      </c>
      <c r="X19" s="150">
        <f t="shared" si="3"/>
        <v>0</v>
      </c>
      <c r="Y19" s="150">
        <f t="shared" si="3"/>
        <v>0</v>
      </c>
      <c r="Z19" s="150">
        <f t="shared" si="3"/>
        <v>0</v>
      </c>
      <c r="AA19" s="150">
        <f t="shared" si="3"/>
        <v>0</v>
      </c>
      <c r="AB19" s="150">
        <f t="shared" si="3"/>
        <v>0</v>
      </c>
      <c r="AC19" s="150">
        <f t="shared" si="3"/>
        <v>0</v>
      </c>
      <c r="AD19" s="150">
        <f t="shared" si="3"/>
        <v>0</v>
      </c>
      <c r="AE19" s="150">
        <f t="shared" si="3"/>
        <v>0</v>
      </c>
      <c r="AF19" s="150">
        <f t="shared" si="3"/>
        <v>0</v>
      </c>
      <c r="AG19" s="150">
        <f t="shared" si="3"/>
        <v>0</v>
      </c>
      <c r="AH19" s="150">
        <f t="shared" si="3"/>
        <v>0</v>
      </c>
      <c r="AI19" s="150">
        <f t="shared" si="3"/>
        <v>0</v>
      </c>
      <c r="AJ19" s="150">
        <f t="shared" si="3"/>
        <v>0</v>
      </c>
      <c r="AK19" s="150">
        <f t="shared" si="3"/>
        <v>0</v>
      </c>
      <c r="AL19" s="151">
        <f t="shared" si="3"/>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18.75" customHeight="1" x14ac:dyDescent="0.3">
      <c r="A20" s="220"/>
      <c r="B20" s="261" t="s">
        <v>54</v>
      </c>
      <c r="C20" s="262"/>
      <c r="D20" s="262"/>
      <c r="E20" s="152">
        <f>SUMIF($A2:$A17,16,E2:E17)</f>
        <v>6</v>
      </c>
      <c r="F20" s="152">
        <f t="shared" ref="F20:AL20" si="4">SUMIF($A2:$A17,16,F2:F17)</f>
        <v>4</v>
      </c>
      <c r="G20" s="152">
        <f t="shared" si="4"/>
        <v>6</v>
      </c>
      <c r="H20" s="152">
        <f t="shared" si="4"/>
        <v>3</v>
      </c>
      <c r="I20" s="152">
        <f t="shared" si="4"/>
        <v>0</v>
      </c>
      <c r="J20" s="152">
        <f t="shared" si="4"/>
        <v>0</v>
      </c>
      <c r="K20" s="152">
        <f t="shared" si="4"/>
        <v>0</v>
      </c>
      <c r="L20" s="152">
        <f t="shared" si="4"/>
        <v>0</v>
      </c>
      <c r="M20" s="152">
        <f t="shared" si="4"/>
        <v>0</v>
      </c>
      <c r="N20" s="152">
        <f t="shared" si="4"/>
        <v>0</v>
      </c>
      <c r="O20" s="152">
        <f t="shared" si="4"/>
        <v>0</v>
      </c>
      <c r="P20" s="152">
        <f t="shared" si="4"/>
        <v>0</v>
      </c>
      <c r="Q20" s="152">
        <f t="shared" si="4"/>
        <v>0</v>
      </c>
      <c r="R20" s="152">
        <f t="shared" si="4"/>
        <v>0</v>
      </c>
      <c r="S20" s="152">
        <f t="shared" si="4"/>
        <v>0</v>
      </c>
      <c r="T20" s="152">
        <f t="shared" si="4"/>
        <v>0</v>
      </c>
      <c r="U20" s="152">
        <f t="shared" si="4"/>
        <v>0</v>
      </c>
      <c r="V20" s="152">
        <f t="shared" si="4"/>
        <v>0</v>
      </c>
      <c r="W20" s="152">
        <f t="shared" si="4"/>
        <v>0</v>
      </c>
      <c r="X20" s="152">
        <f t="shared" si="4"/>
        <v>0</v>
      </c>
      <c r="Y20" s="152">
        <f t="shared" si="4"/>
        <v>0</v>
      </c>
      <c r="Z20" s="152">
        <f t="shared" si="4"/>
        <v>0</v>
      </c>
      <c r="AA20" s="152">
        <f t="shared" si="4"/>
        <v>0</v>
      </c>
      <c r="AB20" s="152">
        <f t="shared" si="4"/>
        <v>0</v>
      </c>
      <c r="AC20" s="152">
        <f t="shared" si="4"/>
        <v>0</v>
      </c>
      <c r="AD20" s="152">
        <f t="shared" si="4"/>
        <v>0</v>
      </c>
      <c r="AE20" s="152">
        <f t="shared" si="4"/>
        <v>0</v>
      </c>
      <c r="AF20" s="152">
        <f t="shared" si="4"/>
        <v>0</v>
      </c>
      <c r="AG20" s="152">
        <f t="shared" si="4"/>
        <v>0</v>
      </c>
      <c r="AH20" s="152">
        <f t="shared" si="4"/>
        <v>0</v>
      </c>
      <c r="AI20" s="152">
        <f t="shared" si="4"/>
        <v>0</v>
      </c>
      <c r="AJ20" s="152">
        <f t="shared" si="4"/>
        <v>0</v>
      </c>
      <c r="AK20" s="152">
        <f t="shared" si="4"/>
        <v>0</v>
      </c>
      <c r="AL20" s="153">
        <f t="shared" si="4"/>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6" customFormat="1" ht="20.7" customHeight="1" x14ac:dyDescent="0.3">
      <c r="A21" s="220"/>
      <c r="B21" s="263" t="s">
        <v>55</v>
      </c>
      <c r="C21" s="264"/>
      <c r="D21" s="264"/>
      <c r="E21" s="157">
        <f>SUMIF($A2:$A17,17,E2:E17)</f>
        <v>6</v>
      </c>
      <c r="F21" s="157">
        <f t="shared" ref="F21:AL21" si="5">SUMIF($A2:$A17,17,F2:F17)</f>
        <v>8</v>
      </c>
      <c r="G21" s="157">
        <f t="shared" si="5"/>
        <v>11</v>
      </c>
      <c r="H21" s="157">
        <f t="shared" si="5"/>
        <v>7</v>
      </c>
      <c r="I21" s="157">
        <f t="shared" si="5"/>
        <v>0</v>
      </c>
      <c r="J21" s="157">
        <f t="shared" si="5"/>
        <v>0</v>
      </c>
      <c r="K21" s="157">
        <f t="shared" si="5"/>
        <v>0</v>
      </c>
      <c r="L21" s="157">
        <f t="shared" si="5"/>
        <v>0</v>
      </c>
      <c r="M21" s="157">
        <f t="shared" si="5"/>
        <v>0</v>
      </c>
      <c r="N21" s="157">
        <f t="shared" si="5"/>
        <v>0</v>
      </c>
      <c r="O21" s="157">
        <f t="shared" si="5"/>
        <v>0</v>
      </c>
      <c r="P21" s="157">
        <f t="shared" si="5"/>
        <v>0</v>
      </c>
      <c r="Q21" s="157">
        <f t="shared" si="5"/>
        <v>0</v>
      </c>
      <c r="R21" s="157">
        <f t="shared" si="5"/>
        <v>0</v>
      </c>
      <c r="S21" s="157">
        <f t="shared" si="5"/>
        <v>0</v>
      </c>
      <c r="T21" s="157">
        <f t="shared" si="5"/>
        <v>0</v>
      </c>
      <c r="U21" s="157">
        <f t="shared" si="5"/>
        <v>0</v>
      </c>
      <c r="V21" s="157">
        <f t="shared" si="5"/>
        <v>0</v>
      </c>
      <c r="W21" s="157">
        <f t="shared" si="5"/>
        <v>0</v>
      </c>
      <c r="X21" s="157">
        <f t="shared" si="5"/>
        <v>0</v>
      </c>
      <c r="Y21" s="157">
        <f t="shared" si="5"/>
        <v>0</v>
      </c>
      <c r="Z21" s="157">
        <f t="shared" si="5"/>
        <v>0</v>
      </c>
      <c r="AA21" s="157">
        <f t="shared" si="5"/>
        <v>0</v>
      </c>
      <c r="AB21" s="157">
        <f t="shared" si="5"/>
        <v>0</v>
      </c>
      <c r="AC21" s="157">
        <f t="shared" si="5"/>
        <v>0</v>
      </c>
      <c r="AD21" s="157">
        <f t="shared" si="5"/>
        <v>0</v>
      </c>
      <c r="AE21" s="157">
        <f t="shared" si="5"/>
        <v>0</v>
      </c>
      <c r="AF21" s="157">
        <f t="shared" si="5"/>
        <v>0</v>
      </c>
      <c r="AG21" s="157">
        <f t="shared" si="5"/>
        <v>0</v>
      </c>
      <c r="AH21" s="157">
        <f t="shared" si="5"/>
        <v>0</v>
      </c>
      <c r="AI21" s="157">
        <f t="shared" si="5"/>
        <v>0</v>
      </c>
      <c r="AJ21" s="157">
        <f t="shared" si="5"/>
        <v>0</v>
      </c>
      <c r="AK21" s="157">
        <f t="shared" si="5"/>
        <v>0</v>
      </c>
      <c r="AL21" s="165">
        <f t="shared" si="5"/>
        <v>0</v>
      </c>
      <c r="AM21" s="16"/>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6" customFormat="1" ht="20.25" customHeight="1" x14ac:dyDescent="0.3">
      <c r="A22" s="220"/>
      <c r="B22" s="265" t="s">
        <v>56</v>
      </c>
      <c r="C22" s="266"/>
      <c r="D22" s="266"/>
      <c r="E22" s="163">
        <f>SUMIF($A2:$A17,18,E2:E17)</f>
        <v>6</v>
      </c>
      <c r="F22" s="163">
        <f t="shared" ref="F22:AL22" si="6">SUMIF($A2:$A17,18,F2:F17)</f>
        <v>7</v>
      </c>
      <c r="G22" s="163">
        <f t="shared" si="6"/>
        <v>10</v>
      </c>
      <c r="H22" s="163">
        <f t="shared" si="6"/>
        <v>6</v>
      </c>
      <c r="I22" s="163">
        <f t="shared" si="6"/>
        <v>0</v>
      </c>
      <c r="J22" s="163">
        <f t="shared" si="6"/>
        <v>0</v>
      </c>
      <c r="K22" s="163">
        <f t="shared" si="6"/>
        <v>0</v>
      </c>
      <c r="L22" s="163">
        <f t="shared" si="6"/>
        <v>0</v>
      </c>
      <c r="M22" s="163">
        <f t="shared" si="6"/>
        <v>0</v>
      </c>
      <c r="N22" s="163">
        <f t="shared" si="6"/>
        <v>0</v>
      </c>
      <c r="O22" s="163">
        <f t="shared" si="6"/>
        <v>0</v>
      </c>
      <c r="P22" s="163">
        <f t="shared" si="6"/>
        <v>0</v>
      </c>
      <c r="Q22" s="163">
        <f t="shared" si="6"/>
        <v>0</v>
      </c>
      <c r="R22" s="163">
        <f t="shared" si="6"/>
        <v>0</v>
      </c>
      <c r="S22" s="163">
        <f t="shared" si="6"/>
        <v>0</v>
      </c>
      <c r="T22" s="163">
        <f t="shared" si="6"/>
        <v>0</v>
      </c>
      <c r="U22" s="163">
        <f t="shared" si="6"/>
        <v>0</v>
      </c>
      <c r="V22" s="163">
        <f t="shared" si="6"/>
        <v>0</v>
      </c>
      <c r="W22" s="163">
        <f t="shared" si="6"/>
        <v>0</v>
      </c>
      <c r="X22" s="163">
        <f t="shared" si="6"/>
        <v>0</v>
      </c>
      <c r="Y22" s="163">
        <f t="shared" si="6"/>
        <v>0</v>
      </c>
      <c r="Z22" s="163">
        <f t="shared" si="6"/>
        <v>0</v>
      </c>
      <c r="AA22" s="163">
        <f t="shared" si="6"/>
        <v>0</v>
      </c>
      <c r="AB22" s="163">
        <f t="shared" si="6"/>
        <v>0</v>
      </c>
      <c r="AC22" s="163">
        <f t="shared" si="6"/>
        <v>0</v>
      </c>
      <c r="AD22" s="163">
        <f t="shared" si="6"/>
        <v>0</v>
      </c>
      <c r="AE22" s="163">
        <f t="shared" si="6"/>
        <v>0</v>
      </c>
      <c r="AF22" s="163">
        <f t="shared" si="6"/>
        <v>0</v>
      </c>
      <c r="AG22" s="163">
        <f t="shared" si="6"/>
        <v>0</v>
      </c>
      <c r="AH22" s="163">
        <f t="shared" si="6"/>
        <v>0</v>
      </c>
      <c r="AI22" s="163">
        <f t="shared" si="6"/>
        <v>0</v>
      </c>
      <c r="AJ22" s="163">
        <f t="shared" si="6"/>
        <v>0</v>
      </c>
      <c r="AK22" s="163">
        <f t="shared" si="6"/>
        <v>0</v>
      </c>
      <c r="AL22" s="168">
        <f t="shared" si="6"/>
        <v>0</v>
      </c>
      <c r="AM22" s="16"/>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s="6" customFormat="1" ht="20.25" customHeight="1" x14ac:dyDescent="0.3">
      <c r="A23" s="220"/>
      <c r="B23" s="154"/>
      <c r="C23" s="155"/>
      <c r="D23" s="156" t="s">
        <v>182</v>
      </c>
      <c r="E23" s="167">
        <f>SUMIF($A2:$A17,19,E2:E17)</f>
        <v>2</v>
      </c>
      <c r="F23" s="167">
        <f t="shared" ref="F23:AL23" si="7">SUMIF($A2:$A17,19,F2:F17)</f>
        <v>8</v>
      </c>
      <c r="G23" s="167">
        <f t="shared" si="7"/>
        <v>12</v>
      </c>
      <c r="H23" s="167">
        <f t="shared" si="7"/>
        <v>6</v>
      </c>
      <c r="I23" s="167">
        <f t="shared" si="7"/>
        <v>0</v>
      </c>
      <c r="J23" s="167">
        <f t="shared" si="7"/>
        <v>0</v>
      </c>
      <c r="K23" s="167">
        <f t="shared" si="7"/>
        <v>0</v>
      </c>
      <c r="L23" s="167">
        <f t="shared" si="7"/>
        <v>0</v>
      </c>
      <c r="M23" s="167">
        <f t="shared" si="7"/>
        <v>0</v>
      </c>
      <c r="N23" s="167">
        <f t="shared" si="7"/>
        <v>0</v>
      </c>
      <c r="O23" s="167">
        <f t="shared" si="7"/>
        <v>0</v>
      </c>
      <c r="P23" s="167">
        <f t="shared" si="7"/>
        <v>0</v>
      </c>
      <c r="Q23" s="167">
        <f t="shared" si="7"/>
        <v>0</v>
      </c>
      <c r="R23" s="167">
        <f t="shared" si="7"/>
        <v>0</v>
      </c>
      <c r="S23" s="167">
        <f t="shared" si="7"/>
        <v>0</v>
      </c>
      <c r="T23" s="167">
        <f t="shared" si="7"/>
        <v>0</v>
      </c>
      <c r="U23" s="167">
        <f t="shared" si="7"/>
        <v>0</v>
      </c>
      <c r="V23" s="167">
        <f t="shared" si="7"/>
        <v>0</v>
      </c>
      <c r="W23" s="167">
        <f t="shared" si="7"/>
        <v>0</v>
      </c>
      <c r="X23" s="167">
        <f t="shared" si="7"/>
        <v>0</v>
      </c>
      <c r="Y23" s="167">
        <f t="shared" si="7"/>
        <v>0</v>
      </c>
      <c r="Z23" s="167">
        <f t="shared" si="7"/>
        <v>0</v>
      </c>
      <c r="AA23" s="167">
        <f t="shared" si="7"/>
        <v>0</v>
      </c>
      <c r="AB23" s="167">
        <f t="shared" si="7"/>
        <v>0</v>
      </c>
      <c r="AC23" s="167">
        <f t="shared" si="7"/>
        <v>0</v>
      </c>
      <c r="AD23" s="167">
        <f t="shared" si="7"/>
        <v>0</v>
      </c>
      <c r="AE23" s="167">
        <f t="shared" si="7"/>
        <v>0</v>
      </c>
      <c r="AF23" s="167">
        <f t="shared" si="7"/>
        <v>0</v>
      </c>
      <c r="AG23" s="167">
        <f t="shared" si="7"/>
        <v>0</v>
      </c>
      <c r="AH23" s="167">
        <f t="shared" si="7"/>
        <v>0</v>
      </c>
      <c r="AI23" s="167">
        <f t="shared" si="7"/>
        <v>0</v>
      </c>
      <c r="AJ23" s="167">
        <f t="shared" si="7"/>
        <v>0</v>
      </c>
      <c r="AK23" s="167">
        <f t="shared" si="7"/>
        <v>0</v>
      </c>
      <c r="AL23" s="167">
        <f t="shared" si="7"/>
        <v>0</v>
      </c>
      <c r="AM23" s="63"/>
      <c r="AN23" s="16"/>
      <c r="AO23" s="16"/>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s="6" customFormat="1" ht="18.75" customHeight="1" x14ac:dyDescent="0.3">
      <c r="A24" s="221"/>
      <c r="B24" s="215" t="s">
        <v>20</v>
      </c>
      <c r="C24" s="216"/>
      <c r="D24" s="217"/>
      <c r="E24" s="166">
        <f>SUM(E2:E6,E7:E8,E9:E11,E12:E14,E15:E17)</f>
        <v>27</v>
      </c>
      <c r="F24" s="166">
        <f t="shared" ref="F24:AL24" si="8">SUM(F2:F6,F7:F8,F9:F11,F12:F14,F15:F17)</f>
        <v>41</v>
      </c>
      <c r="G24" s="166">
        <f t="shared" si="8"/>
        <v>58</v>
      </c>
      <c r="H24" s="166">
        <f t="shared" si="8"/>
        <v>32</v>
      </c>
      <c r="I24" s="166">
        <f t="shared" si="8"/>
        <v>0</v>
      </c>
      <c r="J24" s="166">
        <f t="shared" si="8"/>
        <v>0</v>
      </c>
      <c r="K24" s="166">
        <f t="shared" si="8"/>
        <v>0</v>
      </c>
      <c r="L24" s="166">
        <f t="shared" si="8"/>
        <v>0</v>
      </c>
      <c r="M24" s="166">
        <f t="shared" si="8"/>
        <v>0</v>
      </c>
      <c r="N24" s="166">
        <f t="shared" si="8"/>
        <v>0</v>
      </c>
      <c r="O24" s="166">
        <f t="shared" si="8"/>
        <v>0</v>
      </c>
      <c r="P24" s="166">
        <f t="shared" si="8"/>
        <v>0</v>
      </c>
      <c r="Q24" s="166">
        <f t="shared" si="8"/>
        <v>0</v>
      </c>
      <c r="R24" s="166">
        <f t="shared" si="8"/>
        <v>0</v>
      </c>
      <c r="S24" s="166">
        <f t="shared" si="8"/>
        <v>0</v>
      </c>
      <c r="T24" s="166">
        <f t="shared" si="8"/>
        <v>0</v>
      </c>
      <c r="U24" s="166">
        <f t="shared" si="8"/>
        <v>0</v>
      </c>
      <c r="V24" s="166">
        <f t="shared" si="8"/>
        <v>0</v>
      </c>
      <c r="W24" s="166">
        <f t="shared" si="8"/>
        <v>0</v>
      </c>
      <c r="X24" s="166">
        <f t="shared" si="8"/>
        <v>0</v>
      </c>
      <c r="Y24" s="166">
        <f t="shared" si="8"/>
        <v>0</v>
      </c>
      <c r="Z24" s="166">
        <f t="shared" si="8"/>
        <v>0</v>
      </c>
      <c r="AA24" s="166">
        <f t="shared" si="8"/>
        <v>0</v>
      </c>
      <c r="AB24" s="166">
        <f t="shared" si="8"/>
        <v>0</v>
      </c>
      <c r="AC24" s="166">
        <f t="shared" si="8"/>
        <v>0</v>
      </c>
      <c r="AD24" s="166">
        <f t="shared" si="8"/>
        <v>0</v>
      </c>
      <c r="AE24" s="166">
        <f t="shared" si="8"/>
        <v>0</v>
      </c>
      <c r="AF24" s="166">
        <f t="shared" si="8"/>
        <v>0</v>
      </c>
      <c r="AG24" s="166">
        <f t="shared" si="8"/>
        <v>0</v>
      </c>
      <c r="AH24" s="166">
        <f t="shared" si="8"/>
        <v>0</v>
      </c>
      <c r="AI24" s="166">
        <f t="shared" si="8"/>
        <v>0</v>
      </c>
      <c r="AJ24" s="166">
        <f t="shared" si="8"/>
        <v>0</v>
      </c>
      <c r="AK24" s="166">
        <f t="shared" si="8"/>
        <v>0</v>
      </c>
      <c r="AL24" s="166">
        <f t="shared" si="8"/>
        <v>0</v>
      </c>
      <c r="AM24" s="63"/>
      <c r="AN24" s="16"/>
      <c r="AO24" s="16"/>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idden="1" x14ac:dyDescent="0.3">
      <c r="A25" s="12"/>
      <c r="B25" s="13"/>
      <c r="C25" s="13"/>
      <c r="D25" s="13"/>
      <c r="E25" s="13" t="s">
        <v>101</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
    </row>
    <row r="26" spans="1:414" ht="58.2" hidden="1" x14ac:dyDescent="0.3">
      <c r="A26" s="12"/>
      <c r="B26" s="13"/>
      <c r="C26" s="13"/>
      <c r="D26" s="13"/>
      <c r="E26" s="14" t="str">
        <f t="shared" ref="E26:AL26" si="9">E1</f>
        <v>Lexi</v>
      </c>
      <c r="F26" s="14" t="str">
        <f t="shared" si="9"/>
        <v>Dara</v>
      </c>
      <c r="G26" s="14" t="str">
        <f t="shared" si="9"/>
        <v>Mia</v>
      </c>
      <c r="H26" s="14" t="str">
        <f t="shared" si="9"/>
        <v>Jay</v>
      </c>
      <c r="I26" s="14" t="str">
        <f t="shared" si="9"/>
        <v>Pupil Name 5</v>
      </c>
      <c r="J26" s="14" t="str">
        <f t="shared" si="9"/>
        <v>Pupil Name 6</v>
      </c>
      <c r="K26" s="14" t="str">
        <f t="shared" si="9"/>
        <v>Pupil Name 7</v>
      </c>
      <c r="L26" s="14" t="str">
        <f t="shared" si="9"/>
        <v>Pupil Name 8</v>
      </c>
      <c r="M26" s="14" t="str">
        <f t="shared" si="9"/>
        <v>Pupil Name 9</v>
      </c>
      <c r="N26" s="14" t="str">
        <f t="shared" si="9"/>
        <v>Pupil Name 10</v>
      </c>
      <c r="O26" s="14" t="str">
        <f t="shared" si="9"/>
        <v>Pupil Name 11</v>
      </c>
      <c r="P26" s="14" t="str">
        <f t="shared" si="9"/>
        <v>Pupil Name 12</v>
      </c>
      <c r="Q26" s="14" t="str">
        <f t="shared" si="9"/>
        <v>Pupil Name 13</v>
      </c>
      <c r="R26" s="14" t="str">
        <f t="shared" si="9"/>
        <v>Pupil Name 14</v>
      </c>
      <c r="S26" s="14" t="str">
        <f t="shared" si="9"/>
        <v>Pupil Name 15</v>
      </c>
      <c r="T26" s="14" t="str">
        <f t="shared" si="9"/>
        <v>Pupil Name 16</v>
      </c>
      <c r="U26" s="14" t="str">
        <f t="shared" si="9"/>
        <v>Pupil Name 17</v>
      </c>
      <c r="V26" s="14" t="str">
        <f t="shared" si="9"/>
        <v>Pupil Name 18</v>
      </c>
      <c r="W26" s="14" t="str">
        <f t="shared" si="9"/>
        <v>Pupil Name 19</v>
      </c>
      <c r="X26" s="14" t="str">
        <f t="shared" si="9"/>
        <v>Pupil Name 20</v>
      </c>
      <c r="Y26" s="14" t="str">
        <f t="shared" si="9"/>
        <v>Pupil Name 21</v>
      </c>
      <c r="Z26" s="14" t="str">
        <f t="shared" si="9"/>
        <v>Pupil Name 22</v>
      </c>
      <c r="AA26" s="14" t="str">
        <f t="shared" si="9"/>
        <v>Pupil Name 23</v>
      </c>
      <c r="AB26" s="14" t="str">
        <f t="shared" si="9"/>
        <v>Pupil Name 24</v>
      </c>
      <c r="AC26" s="14" t="str">
        <f t="shared" si="9"/>
        <v>Pupil Name 25</v>
      </c>
      <c r="AD26" s="14" t="str">
        <f t="shared" si="9"/>
        <v>Pupil Name 26</v>
      </c>
      <c r="AE26" s="14" t="str">
        <f t="shared" si="9"/>
        <v>Pupil Name 27</v>
      </c>
      <c r="AF26" s="14" t="str">
        <f t="shared" si="9"/>
        <v>Pupil Name 28</v>
      </c>
      <c r="AG26" s="14" t="str">
        <f t="shared" si="9"/>
        <v>Pupil Name 29</v>
      </c>
      <c r="AH26" s="14" t="str">
        <f t="shared" si="9"/>
        <v>Pupil Name 30</v>
      </c>
      <c r="AI26" s="14" t="str">
        <f t="shared" si="9"/>
        <v>Pupil Name 31</v>
      </c>
      <c r="AJ26" s="14" t="str">
        <f t="shared" si="9"/>
        <v>Pupil Name 32</v>
      </c>
      <c r="AK26" s="14" t="str">
        <f t="shared" si="9"/>
        <v>Pupil Name 33</v>
      </c>
      <c r="AL26" s="14" t="str">
        <f t="shared" si="9"/>
        <v>Pupil Name 34</v>
      </c>
    </row>
    <row r="27" spans="1:414" hidden="1" x14ac:dyDescent="0.3">
      <c r="A27" s="12"/>
      <c r="B27" s="13"/>
      <c r="C27" s="13"/>
      <c r="D27" s="13"/>
      <c r="E27" s="13">
        <f t="shared" ref="E27:AL27" si="10">E24</f>
        <v>27</v>
      </c>
      <c r="F27" s="13">
        <f t="shared" si="10"/>
        <v>41</v>
      </c>
      <c r="G27" s="13">
        <f t="shared" si="10"/>
        <v>58</v>
      </c>
      <c r="H27" s="13">
        <f t="shared" si="10"/>
        <v>32</v>
      </c>
      <c r="I27" s="13">
        <f t="shared" si="10"/>
        <v>0</v>
      </c>
      <c r="J27" s="13">
        <f t="shared" si="10"/>
        <v>0</v>
      </c>
      <c r="K27" s="13">
        <f t="shared" si="10"/>
        <v>0</v>
      </c>
      <c r="L27" s="13">
        <f t="shared" si="10"/>
        <v>0</v>
      </c>
      <c r="M27" s="13">
        <f t="shared" si="10"/>
        <v>0</v>
      </c>
      <c r="N27" s="13">
        <f t="shared" si="10"/>
        <v>0</v>
      </c>
      <c r="O27" s="13">
        <f t="shared" si="10"/>
        <v>0</v>
      </c>
      <c r="P27" s="13">
        <f t="shared" si="10"/>
        <v>0</v>
      </c>
      <c r="Q27" s="13">
        <f t="shared" si="10"/>
        <v>0</v>
      </c>
      <c r="R27" s="13">
        <f t="shared" si="10"/>
        <v>0</v>
      </c>
      <c r="S27" s="13">
        <f t="shared" si="10"/>
        <v>0</v>
      </c>
      <c r="T27" s="13">
        <f t="shared" si="10"/>
        <v>0</v>
      </c>
      <c r="U27" s="13">
        <f t="shared" si="10"/>
        <v>0</v>
      </c>
      <c r="V27" s="13">
        <f t="shared" si="10"/>
        <v>0</v>
      </c>
      <c r="W27" s="13">
        <f t="shared" si="10"/>
        <v>0</v>
      </c>
      <c r="X27" s="13">
        <f t="shared" si="10"/>
        <v>0</v>
      </c>
      <c r="Y27" s="13">
        <f t="shared" si="10"/>
        <v>0</v>
      </c>
      <c r="Z27" s="13">
        <f t="shared" si="10"/>
        <v>0</v>
      </c>
      <c r="AA27" s="13">
        <f t="shared" si="10"/>
        <v>0</v>
      </c>
      <c r="AB27" s="13">
        <f t="shared" si="10"/>
        <v>0</v>
      </c>
      <c r="AC27" s="13">
        <f t="shared" si="10"/>
        <v>0</v>
      </c>
      <c r="AD27" s="13">
        <f t="shared" si="10"/>
        <v>0</v>
      </c>
      <c r="AE27" s="13">
        <f t="shared" si="10"/>
        <v>0</v>
      </c>
      <c r="AF27" s="13">
        <f t="shared" si="10"/>
        <v>0</v>
      </c>
      <c r="AG27" s="13">
        <f t="shared" si="10"/>
        <v>0</v>
      </c>
      <c r="AH27" s="13">
        <f t="shared" si="10"/>
        <v>0</v>
      </c>
      <c r="AI27" s="13">
        <f t="shared" si="10"/>
        <v>0</v>
      </c>
      <c r="AJ27" s="13">
        <f t="shared" si="10"/>
        <v>0</v>
      </c>
      <c r="AK27" s="13">
        <f t="shared" si="10"/>
        <v>0</v>
      </c>
      <c r="AL27" s="13">
        <f t="shared" si="10"/>
        <v>0</v>
      </c>
    </row>
    <row r="28" spans="1:414" s="16" customFormat="1" x14ac:dyDescent="0.3">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row>
    <row r="29" spans="1:414" ht="23.4" x14ac:dyDescent="0.45">
      <c r="A29" s="192"/>
      <c r="B29" s="192"/>
      <c r="C29" s="230" t="s">
        <v>141</v>
      </c>
      <c r="D29" s="231"/>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3"/>
      <c r="AM29" s="228"/>
      <c r="AN29" s="192"/>
      <c r="AO29" s="192"/>
    </row>
    <row r="30" spans="1:414" ht="33.75" customHeight="1" x14ac:dyDescent="0.3">
      <c r="A30" s="192"/>
      <c r="B30" s="192"/>
      <c r="C30" s="213" t="s">
        <v>112</v>
      </c>
      <c r="D30" s="229"/>
      <c r="E30" s="234" t="s">
        <v>161</v>
      </c>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6"/>
      <c r="AM30" s="228"/>
      <c r="AN30" s="192"/>
      <c r="AO30" s="192"/>
    </row>
    <row r="31" spans="1:414" ht="98.4" customHeight="1" x14ac:dyDescent="0.3">
      <c r="A31" s="192"/>
      <c r="B31" s="192"/>
      <c r="C31" s="237"/>
      <c r="D31" s="238"/>
      <c r="E31" s="45" t="str" cm="1">
        <f t="array" ref="E31:AL32">_xlfn._xlws.SORT(E26:AL27,2,VLOOKUP(C30,SortOption[],2,FALSE),TRUE)</f>
        <v>Mia</v>
      </c>
      <c r="F31" s="45" t="str">
        <v>Dara</v>
      </c>
      <c r="G31" s="45" t="str">
        <v>Jay</v>
      </c>
      <c r="H31" s="45" t="str">
        <v>Lexi</v>
      </c>
      <c r="I31" s="45" t="str">
        <v>Pupil Name 5</v>
      </c>
      <c r="J31" s="45" t="str">
        <v>Pupil Name 6</v>
      </c>
      <c r="K31" s="45" t="str">
        <v>Pupil Name 7</v>
      </c>
      <c r="L31" s="45" t="str">
        <v>Pupil Name 8</v>
      </c>
      <c r="M31" s="45" t="str">
        <v>Pupil Name 9</v>
      </c>
      <c r="N31" s="45" t="str">
        <v>Pupil Name 10</v>
      </c>
      <c r="O31" s="45" t="str">
        <v>Pupil Name 11</v>
      </c>
      <c r="P31" s="45" t="str">
        <v>Pupil Name 12</v>
      </c>
      <c r="Q31" s="45" t="str">
        <v>Pupil Name 13</v>
      </c>
      <c r="R31" s="45" t="str">
        <v>Pupil Name 14</v>
      </c>
      <c r="S31" s="45" t="str">
        <v>Pupil Name 15</v>
      </c>
      <c r="T31" s="45" t="str">
        <v>Pupil Name 16</v>
      </c>
      <c r="U31" s="45" t="str">
        <v>Pupil Name 17</v>
      </c>
      <c r="V31" s="45" t="str">
        <v>Pupil Name 18</v>
      </c>
      <c r="W31" s="45" t="str">
        <v>Pupil Name 19</v>
      </c>
      <c r="X31" s="45" t="str">
        <v>Pupil Name 20</v>
      </c>
      <c r="Y31" s="45" t="str">
        <v>Pupil Name 21</v>
      </c>
      <c r="Z31" s="45" t="str">
        <v>Pupil Name 22</v>
      </c>
      <c r="AA31" s="45" t="str">
        <v>Pupil Name 23</v>
      </c>
      <c r="AB31" s="45" t="str">
        <v>Pupil Name 24</v>
      </c>
      <c r="AC31" s="45" t="str">
        <v>Pupil Name 25</v>
      </c>
      <c r="AD31" s="45" t="str">
        <v>Pupil Name 26</v>
      </c>
      <c r="AE31" s="45" t="str">
        <v>Pupil Name 27</v>
      </c>
      <c r="AF31" s="45" t="str">
        <v>Pupil Name 28</v>
      </c>
      <c r="AG31" s="45" t="str">
        <v>Pupil Name 29</v>
      </c>
      <c r="AH31" s="45" t="str">
        <v>Pupil Name 30</v>
      </c>
      <c r="AI31" s="45" t="str">
        <v>Pupil Name 31</v>
      </c>
      <c r="AJ31" s="45" t="str">
        <v>Pupil Name 32</v>
      </c>
      <c r="AK31" s="45" t="str">
        <v>Pupil Name 33</v>
      </c>
      <c r="AL31" s="46" t="str">
        <v>Pupil Name 34</v>
      </c>
      <c r="AM31" s="228"/>
      <c r="AN31" s="192"/>
      <c r="AO31" s="192"/>
    </row>
    <row r="32" spans="1:414" ht="23.4" customHeight="1" x14ac:dyDescent="0.3">
      <c r="A32" s="192"/>
      <c r="B32" s="192"/>
      <c r="C32" s="239" t="s">
        <v>164</v>
      </c>
      <c r="D32" s="240"/>
      <c r="E32" s="49">
        <v>58</v>
      </c>
      <c r="F32" s="47">
        <v>41</v>
      </c>
      <c r="G32" s="47">
        <v>32</v>
      </c>
      <c r="H32" s="47">
        <v>27</v>
      </c>
      <c r="I32" s="47">
        <v>0</v>
      </c>
      <c r="J32" s="47">
        <v>0</v>
      </c>
      <c r="K32" s="47">
        <v>0</v>
      </c>
      <c r="L32" s="47">
        <v>0</v>
      </c>
      <c r="M32" s="47">
        <v>0</v>
      </c>
      <c r="N32" s="47">
        <v>0</v>
      </c>
      <c r="O32" s="47">
        <v>0</v>
      </c>
      <c r="P32" s="47">
        <v>0</v>
      </c>
      <c r="Q32" s="47">
        <v>0</v>
      </c>
      <c r="R32" s="47">
        <v>0</v>
      </c>
      <c r="S32" s="47">
        <v>0</v>
      </c>
      <c r="T32" s="47">
        <v>0</v>
      </c>
      <c r="U32" s="47">
        <v>0</v>
      </c>
      <c r="V32" s="47">
        <v>0</v>
      </c>
      <c r="W32" s="47">
        <v>0</v>
      </c>
      <c r="X32" s="47">
        <v>0</v>
      </c>
      <c r="Y32" s="47">
        <v>0</v>
      </c>
      <c r="Z32" s="47">
        <v>0</v>
      </c>
      <c r="AA32" s="47">
        <v>0</v>
      </c>
      <c r="AB32" s="47">
        <v>0</v>
      </c>
      <c r="AC32" s="47">
        <v>0</v>
      </c>
      <c r="AD32" s="47">
        <v>0</v>
      </c>
      <c r="AE32" s="47">
        <v>0</v>
      </c>
      <c r="AF32" s="47">
        <v>0</v>
      </c>
      <c r="AG32" s="47">
        <v>0</v>
      </c>
      <c r="AH32" s="47">
        <v>0</v>
      </c>
      <c r="AI32" s="47">
        <v>0</v>
      </c>
      <c r="AJ32" s="47">
        <v>0</v>
      </c>
      <c r="AK32" s="47">
        <v>0</v>
      </c>
      <c r="AL32" s="48">
        <v>0</v>
      </c>
      <c r="AM32" s="192"/>
      <c r="AN32" s="192"/>
      <c r="AO32" s="192"/>
    </row>
    <row r="33" spans="1:41" x14ac:dyDescent="0.3">
      <c r="A33" s="192"/>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row>
    <row r="34" spans="1:41" ht="23.4" x14ac:dyDescent="0.45">
      <c r="A34" s="207" t="s">
        <v>142</v>
      </c>
      <c r="B34" s="208"/>
      <c r="C34" s="209"/>
      <c r="D34" s="210"/>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ht="66" customHeight="1" x14ac:dyDescent="0.3">
      <c r="A35" s="211" t="s">
        <v>162</v>
      </c>
      <c r="B35" s="212"/>
      <c r="C35" s="213" t="s">
        <v>111</v>
      </c>
      <c r="D35" s="214"/>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19.95" customHeight="1" x14ac:dyDescent="0.3">
      <c r="A36" s="50" t="s">
        <v>103</v>
      </c>
      <c r="B36" s="85" t="s">
        <v>102</v>
      </c>
      <c r="C36" s="132" t="s">
        <v>22</v>
      </c>
      <c r="D36" s="84" t="s">
        <v>163</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ht="33" customHeight="1" x14ac:dyDescent="0.3">
      <c r="A37" s="287" cm="1">
        <f t="array" ref="A37:D52">_xlfn._xlws.SORT(AP2:AS17,4,VLOOKUP(C35,SortOption[],2,FALSE))</f>
        <v>16</v>
      </c>
      <c r="B37" s="86" t="str">
        <v>Represent multiple values on a data display</v>
      </c>
      <c r="C37" s="289">
        <v>61</v>
      </c>
      <c r="D37" s="293">
        <v>5</v>
      </c>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ht="33.6" customHeight="1" x14ac:dyDescent="0.3">
      <c r="A38" s="287">
        <v>15</v>
      </c>
      <c r="B38" s="86" t="str">
        <v>Determines change from a transaction</v>
      </c>
      <c r="C38" s="289">
        <v>60</v>
      </c>
      <c r="D38" s="291">
        <v>8</v>
      </c>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ht="33" customHeight="1" x14ac:dyDescent="0.3">
      <c r="A39" s="287">
        <v>18</v>
      </c>
      <c r="B39" s="86" t="str">
        <v>Recognises that symbols can also be used to represent an unknown value, and solves a problem to  determine an unknown value</v>
      </c>
      <c r="C39" s="289">
        <v>68</v>
      </c>
      <c r="D39" s="291">
        <v>8</v>
      </c>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ht="33.6" customHeight="1" x14ac:dyDescent="0.3">
      <c r="A40" s="287">
        <v>19</v>
      </c>
      <c r="B40" s="86" t="str">
        <v>Solves multi-step problems, (within 199) involving addition and subtraction, using real-life contexts</v>
      </c>
      <c r="C40" s="289">
        <v>70</v>
      </c>
      <c r="D40" s="291">
        <v>8</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ht="42" customHeight="1" x14ac:dyDescent="0.3">
      <c r="A41" s="287">
        <v>19</v>
      </c>
      <c r="B41" s="86" t="str">
        <v>Solves subtraction problems, (within 199) with renaming, using real-life contexts</v>
      </c>
      <c r="C41" s="289">
        <v>71</v>
      </c>
      <c r="D41" s="291">
        <v>8</v>
      </c>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row r="42" spans="1:41" ht="33.6" customHeight="1" x14ac:dyDescent="0.3">
      <c r="A42" s="287">
        <v>15</v>
      </c>
      <c r="B42" s="86" t="str">
        <v>Makes combinations of amounts</v>
      </c>
      <c r="C42" s="289">
        <v>56</v>
      </c>
      <c r="D42" s="291">
        <v>9</v>
      </c>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row>
    <row r="43" spans="1:41" ht="33.6" customHeight="1" x14ac:dyDescent="0.3">
      <c r="A43" s="287">
        <v>15</v>
      </c>
      <c r="B43" s="86" t="str">
        <v>Renames amounts of coins as euro and cent</v>
      </c>
      <c r="C43" s="289">
        <v>57</v>
      </c>
      <c r="D43" s="291">
        <v>9</v>
      </c>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row>
    <row r="44" spans="1:41" ht="33.6" customHeight="1" x14ac:dyDescent="0.3">
      <c r="A44" s="287">
        <v>17</v>
      </c>
      <c r="B44" s="86" t="str">
        <v>Records area using square metres</v>
      </c>
      <c r="C44" s="289">
        <v>65</v>
      </c>
      <c r="D44" s="291">
        <v>10</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row>
    <row r="45" spans="1:41" ht="33.6" customHeight="1" x14ac:dyDescent="0.3">
      <c r="A45" s="287">
        <v>18</v>
      </c>
      <c r="B45" s="86" t="str">
        <v>Investigates and tests the equality or ‘trueness’ of number sentences</v>
      </c>
      <c r="C45" s="289">
        <v>66</v>
      </c>
      <c r="D45" s="291">
        <v>10</v>
      </c>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row>
    <row r="46" spans="1:41" ht="33" customHeight="1" x14ac:dyDescent="0.3">
      <c r="A46" s="287">
        <v>15</v>
      </c>
      <c r="B46" s="86" t="str">
        <v>Records calculations of money as number sentences</v>
      </c>
      <c r="C46" s="289">
        <v>58</v>
      </c>
      <c r="D46" s="291">
        <v>11</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row>
    <row r="47" spans="1:41" ht="33.6" customHeight="1" x14ac:dyDescent="0.3">
      <c r="A47" s="287">
        <v>17</v>
      </c>
      <c r="B47" s="86" t="str">
        <v>Counts and records area using square units</v>
      </c>
      <c r="C47" s="289">
        <v>63</v>
      </c>
      <c r="D47" s="291">
        <v>11</v>
      </c>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row>
    <row r="48" spans="1:41" ht="33.6" customHeight="1" x14ac:dyDescent="0.3">
      <c r="A48" s="287">
        <v>17</v>
      </c>
      <c r="B48" s="86" t="str">
        <v>Makes comparative statements of area</v>
      </c>
      <c r="C48" s="289">
        <v>64</v>
      </c>
      <c r="D48" s="291">
        <v>11</v>
      </c>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row>
    <row r="49" spans="1:41" ht="33" customHeight="1" x14ac:dyDescent="0.3">
      <c r="A49" s="287">
        <v>18</v>
      </c>
      <c r="B49" s="86" t="str">
        <v>Translates verbal problems involving addition and subtraction of increasing complexity into written number sentences or expressions</v>
      </c>
      <c r="C49" s="289">
        <v>67</v>
      </c>
      <c r="D49" s="291">
        <v>11</v>
      </c>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row>
    <row r="50" spans="1:41" ht="33.6" customHeight="1" x14ac:dyDescent="0.3">
      <c r="A50" s="287">
        <v>19</v>
      </c>
      <c r="B50" s="86" t="str">
        <v>Subtracts a 2-digit number from a 3-digit number (within 199), with renaming of hundreds</v>
      </c>
      <c r="C50" s="289">
        <v>69</v>
      </c>
      <c r="D50" s="291">
        <v>12</v>
      </c>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row>
    <row r="51" spans="1:41" ht="33.6" customHeight="1" x14ac:dyDescent="0.3">
      <c r="A51" s="287">
        <v>15</v>
      </c>
      <c r="B51" s="86" t="str">
        <v>Calculates amounts </v>
      </c>
      <c r="C51" s="289">
        <v>59</v>
      </c>
      <c r="D51" s="291">
        <v>13</v>
      </c>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row>
    <row r="52" spans="1:41" ht="33" customHeight="1" x14ac:dyDescent="0.3">
      <c r="A52" s="288">
        <v>16</v>
      </c>
      <c r="B52" s="44" t="str">
        <v>Interprets data using simple tables, graphs and charts and solves problems</v>
      </c>
      <c r="C52" s="290">
        <v>62</v>
      </c>
      <c r="D52" s="292">
        <v>14</v>
      </c>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row>
    <row r="53" spans="1:41" x14ac:dyDescent="0.3">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row>
  </sheetData>
  <mergeCells count="26">
    <mergeCell ref="A33:AO33"/>
    <mergeCell ref="A34:D34"/>
    <mergeCell ref="E34:AO53"/>
    <mergeCell ref="A35:B35"/>
    <mergeCell ref="C35:D35"/>
    <mergeCell ref="A53:D53"/>
    <mergeCell ref="A28:AO28"/>
    <mergeCell ref="A29:B32"/>
    <mergeCell ref="C29:AL29"/>
    <mergeCell ref="AM29:AO32"/>
    <mergeCell ref="C30:D30"/>
    <mergeCell ref="E30:AL30"/>
    <mergeCell ref="C31:D31"/>
    <mergeCell ref="C32:D32"/>
    <mergeCell ref="B18:AM18"/>
    <mergeCell ref="A19:A24"/>
    <mergeCell ref="B19:D19"/>
    <mergeCell ref="B20:D20"/>
    <mergeCell ref="B21:D21"/>
    <mergeCell ref="B22:D22"/>
    <mergeCell ref="B24:D24"/>
    <mergeCell ref="D2:D6"/>
    <mergeCell ref="D7:D8"/>
    <mergeCell ref="D9:D11"/>
    <mergeCell ref="D12:D14"/>
    <mergeCell ref="D15:D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C30 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OX115"/>
  <sheetViews>
    <sheetView zoomScale="70" zoomScaleNormal="70" workbookViewId="0">
      <pane ySplit="1" topLeftCell="A2" activePane="bottomLeft" state="frozen"/>
      <selection pane="bottomLeft"/>
    </sheetView>
  </sheetViews>
  <sheetFormatPr defaultColWidth="8.6640625" defaultRowHeight="14.4" x14ac:dyDescent="0.3"/>
  <cols>
    <col min="1" max="1" width="7.33203125" style="10" customWidth="1"/>
    <col min="2" max="2" width="58.6640625" customWidth="1"/>
    <col min="3" max="3" width="13.109375" customWidth="1"/>
    <col min="4" max="4" width="15" customWidth="1"/>
    <col min="5" max="38" width="4.6640625" bestFit="1" customWidth="1"/>
    <col min="39" max="39" width="6.33203125" customWidth="1"/>
    <col min="42" max="42" width="8.6640625" customWidth="1"/>
    <col min="43" max="43" width="29.109375" customWidth="1"/>
    <col min="44" max="45" width="8.6640625" customWidth="1"/>
  </cols>
  <sheetData>
    <row r="1" spans="1:45" ht="81.75" customHeight="1" x14ac:dyDescent="0.3">
      <c r="A1" s="36" t="s">
        <v>98</v>
      </c>
      <c r="B1" s="37" t="s">
        <v>106</v>
      </c>
      <c r="C1" s="36" t="s">
        <v>22</v>
      </c>
      <c r="D1" s="36" t="s">
        <v>105</v>
      </c>
      <c r="E1" s="38" t="str">
        <f>'Assessment 1'!E1</f>
        <v>Lexi</v>
      </c>
      <c r="F1" s="38" t="str">
        <f>'Assessment 1'!F1</f>
        <v>Dara</v>
      </c>
      <c r="G1" s="38" t="str">
        <f>'Assessment 1'!G1</f>
        <v>Mia</v>
      </c>
      <c r="H1" s="38" t="str">
        <f>'Assessment 1'!H1</f>
        <v>Jay</v>
      </c>
      <c r="I1" s="38" t="str">
        <f>'Assessment 1'!I1</f>
        <v>Pupil Name 5</v>
      </c>
      <c r="J1" s="38" t="str">
        <f>'Assessment 1'!J1</f>
        <v>Pupil Name 6</v>
      </c>
      <c r="K1" s="38" t="str">
        <f>'Assessment 1'!K1</f>
        <v>Pupil Name 7</v>
      </c>
      <c r="L1" s="38" t="str">
        <f>'Assessment 1'!L1</f>
        <v>Pupil Name 8</v>
      </c>
      <c r="M1" s="38" t="str">
        <f>'Assessment 1'!M1</f>
        <v>Pupil Name 9</v>
      </c>
      <c r="N1" s="38" t="str">
        <f>'Assessment 1'!N1</f>
        <v>Pupil Name 10</v>
      </c>
      <c r="O1" s="38" t="str">
        <f>'Assessment 1'!O1</f>
        <v>Pupil Name 11</v>
      </c>
      <c r="P1" s="38" t="str">
        <f>'Assessment 1'!P1</f>
        <v>Pupil Name 12</v>
      </c>
      <c r="Q1" s="38" t="str">
        <f>'Assessment 1'!Q1</f>
        <v>Pupil Name 13</v>
      </c>
      <c r="R1" s="38" t="str">
        <f>'Assessment 1'!R1</f>
        <v>Pupil Name 14</v>
      </c>
      <c r="S1" s="38" t="str">
        <f>'Assessment 1'!S1</f>
        <v>Pupil Name 15</v>
      </c>
      <c r="T1" s="38" t="str">
        <f>'Assessment 1'!T1</f>
        <v>Pupil Name 16</v>
      </c>
      <c r="U1" s="38" t="str">
        <f>'Assessment 1'!U1</f>
        <v>Pupil Name 17</v>
      </c>
      <c r="V1" s="38" t="str">
        <f>'Assessment 1'!V1</f>
        <v>Pupil Name 18</v>
      </c>
      <c r="W1" s="38" t="str">
        <f>'Assessment 1'!W1</f>
        <v>Pupil Name 19</v>
      </c>
      <c r="X1" s="38" t="str">
        <f>'Assessment 1'!X1</f>
        <v>Pupil Name 20</v>
      </c>
      <c r="Y1" s="38" t="str">
        <f>'Assessment 1'!Y1</f>
        <v>Pupil Name 21</v>
      </c>
      <c r="Z1" s="38" t="str">
        <f>'Assessment 1'!Z1</f>
        <v>Pupil Name 22</v>
      </c>
      <c r="AA1" s="38" t="str">
        <f>'Assessment 1'!AA1</f>
        <v>Pupil Name 23</v>
      </c>
      <c r="AB1" s="38" t="str">
        <f>'Assessment 1'!AB1</f>
        <v>Pupil Name 24</v>
      </c>
      <c r="AC1" s="38" t="str">
        <f>'Assessment 1'!AC1</f>
        <v>Pupil Name 25</v>
      </c>
      <c r="AD1" s="38" t="str">
        <f>'Assessment 1'!AD1</f>
        <v>Pupil Name 26</v>
      </c>
      <c r="AE1" s="38" t="str">
        <f>'Assessment 1'!AE1</f>
        <v>Pupil Name 27</v>
      </c>
      <c r="AF1" s="38" t="str">
        <f>'Assessment 1'!AF1</f>
        <v>Pupil Name 28</v>
      </c>
      <c r="AG1" s="38" t="str">
        <f>'Assessment 1'!AG1</f>
        <v>Pupil Name 29</v>
      </c>
      <c r="AH1" s="38" t="str">
        <f>'Assessment 1'!AH1</f>
        <v>Pupil Name 30</v>
      </c>
      <c r="AI1" s="38" t="str">
        <f>'Assessment 1'!AI1</f>
        <v>Pupil Name 31</v>
      </c>
      <c r="AJ1" s="38" t="str">
        <f>'Assessment 1'!AJ1</f>
        <v>Pupil Name 32</v>
      </c>
      <c r="AK1" s="38" t="str">
        <f>'Assessment 1'!AK1</f>
        <v>Pupil Name 33</v>
      </c>
      <c r="AL1" s="38" t="str">
        <f>'Assessment 1'!AL1</f>
        <v>Pupil Name 34</v>
      </c>
      <c r="AM1" s="62" t="s">
        <v>21</v>
      </c>
      <c r="AN1" s="64"/>
      <c r="AO1" s="16"/>
      <c r="AP1" s="169"/>
      <c r="AQ1" s="169"/>
      <c r="AR1" s="169"/>
      <c r="AS1" s="169"/>
    </row>
    <row r="2" spans="1:45" ht="36.75" customHeight="1" x14ac:dyDescent="0.3">
      <c r="A2" s="269" t="s">
        <v>58</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1"/>
      <c r="AN2" s="16"/>
      <c r="AO2" s="16"/>
      <c r="AP2" s="169"/>
      <c r="AQ2" s="169"/>
      <c r="AR2" s="169"/>
      <c r="AS2" s="169"/>
    </row>
    <row r="3" spans="1:45" ht="27.6" customHeight="1" x14ac:dyDescent="0.3">
      <c r="A3" s="8">
        <f>'Assessment 1'!A2</f>
        <v>1</v>
      </c>
      <c r="B3" s="5" t="str">
        <f>'Assessment 1'!B2</f>
        <v>Counts quantities of objects (50-100)</v>
      </c>
      <c r="C3" s="39">
        <f>'Assessment 1'!C2</f>
        <v>1</v>
      </c>
      <c r="D3" s="202" t="str">
        <f>'Assessment 1'!D2</f>
        <v>N.NC
N.PVBT
N.SO</v>
      </c>
      <c r="E3" s="59">
        <f>'Assessment 1'!E2</f>
        <v>2</v>
      </c>
      <c r="F3" s="24">
        <f>'Assessment 1'!F2</f>
        <v>3</v>
      </c>
      <c r="G3" s="24">
        <f>'Assessment 1'!G2</f>
        <v>1</v>
      </c>
      <c r="H3" s="24">
        <f>'Assessment 1'!H2</f>
        <v>4</v>
      </c>
      <c r="I3" s="24">
        <f>'Assessment 1'!I2</f>
        <v>0</v>
      </c>
      <c r="J3" s="24">
        <f>'Assessment 1'!J2</f>
        <v>0</v>
      </c>
      <c r="K3" s="24">
        <f>'Assessment 1'!K2</f>
        <v>0</v>
      </c>
      <c r="L3" s="24">
        <f>'Assessment 1'!L2</f>
        <v>0</v>
      </c>
      <c r="M3" s="24">
        <f>'Assessment 1'!M2</f>
        <v>0</v>
      </c>
      <c r="N3" s="59">
        <f>'Assessment 1'!N2</f>
        <v>0</v>
      </c>
      <c r="O3" s="24">
        <f>'Assessment 1'!O2</f>
        <v>0</v>
      </c>
      <c r="P3" s="24">
        <f>'Assessment 1'!P2</f>
        <v>0</v>
      </c>
      <c r="Q3" s="24">
        <f>'Assessment 1'!Q2</f>
        <v>0</v>
      </c>
      <c r="R3" s="24">
        <f>'Assessment 1'!R2</f>
        <v>0</v>
      </c>
      <c r="S3" s="24">
        <f>'Assessment 1'!S2</f>
        <v>0</v>
      </c>
      <c r="T3" s="24">
        <f>'Assessment 1'!T2</f>
        <v>0</v>
      </c>
      <c r="U3" s="24">
        <f>'Assessment 1'!U2</f>
        <v>0</v>
      </c>
      <c r="V3" s="24">
        <f>'Assessment 1'!V2</f>
        <v>0</v>
      </c>
      <c r="W3" s="24">
        <f>'Assessment 1'!W2</f>
        <v>0</v>
      </c>
      <c r="X3" s="24">
        <f>'Assessment 1'!X2</f>
        <v>0</v>
      </c>
      <c r="Y3" s="24">
        <f>'Assessment 1'!Y2</f>
        <v>0</v>
      </c>
      <c r="Z3" s="24">
        <f>'Assessment 1'!Z2</f>
        <v>0</v>
      </c>
      <c r="AA3" s="24">
        <f>'Assessment 1'!AA2</f>
        <v>0</v>
      </c>
      <c r="AB3" s="24">
        <f>'Assessment 1'!AB2</f>
        <v>0</v>
      </c>
      <c r="AC3" s="24">
        <f>'Assessment 1'!AC2</f>
        <v>0</v>
      </c>
      <c r="AD3" s="24">
        <f>'Assessment 1'!AD2</f>
        <v>0</v>
      </c>
      <c r="AE3" s="24">
        <f>'Assessment 1'!AE2</f>
        <v>0</v>
      </c>
      <c r="AF3" s="24">
        <f>'Assessment 1'!AF2</f>
        <v>0</v>
      </c>
      <c r="AG3" s="24">
        <f>'Assessment 1'!AG2</f>
        <v>0</v>
      </c>
      <c r="AH3" s="24">
        <f>'Assessment 1'!AH2</f>
        <v>0</v>
      </c>
      <c r="AI3" s="24">
        <f>'Assessment 1'!AI2</f>
        <v>0</v>
      </c>
      <c r="AJ3" s="24">
        <f>'Assessment 1'!AJ2</f>
        <v>0</v>
      </c>
      <c r="AK3" s="24">
        <f>'Assessment 1'!AK2</f>
        <v>0</v>
      </c>
      <c r="AL3" s="24">
        <f>'Assessment 1'!AL2</f>
        <v>0</v>
      </c>
      <c r="AM3" s="17">
        <f t="shared" ref="AM3:AM20" si="0">SUM(E3:AL3)</f>
        <v>10</v>
      </c>
      <c r="AN3" s="16"/>
      <c r="AO3" s="16"/>
      <c r="AP3" s="169"/>
      <c r="AQ3" s="169"/>
      <c r="AR3" s="169"/>
      <c r="AS3" s="169"/>
    </row>
    <row r="4" spans="1:45" ht="36.6" customHeight="1" x14ac:dyDescent="0.3">
      <c r="A4" s="8">
        <f>'Assessment 1'!A3</f>
        <v>1</v>
      </c>
      <c r="B4" s="5" t="str">
        <f>'Assessment 1'!B3</f>
        <v>Compares sets/numbers, and represents the relationship between these sets/ numbers using &lt;, &gt;, or =</v>
      </c>
      <c r="C4" s="39">
        <f>'Assessment 1'!C3</f>
        <v>2</v>
      </c>
      <c r="D4" s="203"/>
      <c r="E4" s="170">
        <f>'Assessment 1'!E3</f>
        <v>3</v>
      </c>
      <c r="F4" s="170">
        <f>'Assessment 1'!F3</f>
        <v>2</v>
      </c>
      <c r="G4" s="21">
        <f>'Assessment 1'!G3</f>
        <v>0</v>
      </c>
      <c r="H4" s="21">
        <f>'Assessment 1'!H3</f>
        <v>4</v>
      </c>
      <c r="I4" s="21">
        <f>'Assessment 1'!I3</f>
        <v>0</v>
      </c>
      <c r="J4" s="21">
        <f>'Assessment 1'!J3</f>
        <v>0</v>
      </c>
      <c r="K4" s="21">
        <f>'Assessment 1'!K3</f>
        <v>0</v>
      </c>
      <c r="L4" s="21">
        <f>'Assessment 1'!L3</f>
        <v>0</v>
      </c>
      <c r="M4" s="21">
        <f>'Assessment 1'!M3</f>
        <v>0</v>
      </c>
      <c r="N4" s="21">
        <f>'Assessment 1'!N3</f>
        <v>0</v>
      </c>
      <c r="O4" s="21">
        <f>'Assessment 1'!O3</f>
        <v>0</v>
      </c>
      <c r="P4" s="21">
        <f>'Assessment 1'!P3</f>
        <v>0</v>
      </c>
      <c r="Q4" s="21">
        <f>'Assessment 1'!Q3</f>
        <v>0</v>
      </c>
      <c r="R4" s="21">
        <f>'Assessment 1'!R3</f>
        <v>0</v>
      </c>
      <c r="S4" s="21">
        <f>'Assessment 1'!S3</f>
        <v>0</v>
      </c>
      <c r="T4" s="21">
        <f>'Assessment 1'!T3</f>
        <v>0</v>
      </c>
      <c r="U4" s="21">
        <f>'Assessment 1'!U3</f>
        <v>0</v>
      </c>
      <c r="V4" s="21">
        <f>'Assessment 1'!V3</f>
        <v>0</v>
      </c>
      <c r="W4" s="21">
        <f>'Assessment 1'!W3</f>
        <v>0</v>
      </c>
      <c r="X4" s="21">
        <f>'Assessment 1'!X3</f>
        <v>0</v>
      </c>
      <c r="Y4" s="21">
        <f>'Assessment 1'!Y3</f>
        <v>0</v>
      </c>
      <c r="Z4" s="21">
        <f>'Assessment 1'!Z3</f>
        <v>0</v>
      </c>
      <c r="AA4" s="21">
        <f>'Assessment 1'!AA3</f>
        <v>0</v>
      </c>
      <c r="AB4" s="21">
        <f>'Assessment 1'!AB3</f>
        <v>0</v>
      </c>
      <c r="AC4" s="21">
        <f>'Assessment 1'!AC3</f>
        <v>0</v>
      </c>
      <c r="AD4" s="21">
        <f>'Assessment 1'!AD3</f>
        <v>0</v>
      </c>
      <c r="AE4" s="21">
        <f>'Assessment 1'!AE3</f>
        <v>0</v>
      </c>
      <c r="AF4" s="21">
        <f>'Assessment 1'!AF3</f>
        <v>0</v>
      </c>
      <c r="AG4" s="21">
        <f>'Assessment 1'!AG3</f>
        <v>0</v>
      </c>
      <c r="AH4" s="21">
        <f>'Assessment 1'!AH3</f>
        <v>0</v>
      </c>
      <c r="AI4" s="21">
        <f>'Assessment 1'!AI3</f>
        <v>0</v>
      </c>
      <c r="AJ4" s="21">
        <f>'Assessment 1'!AJ3</f>
        <v>0</v>
      </c>
      <c r="AK4" s="21">
        <f>'Assessment 1'!AK3</f>
        <v>0</v>
      </c>
      <c r="AL4" s="19">
        <f>'Assessment 1'!AL3</f>
        <v>0</v>
      </c>
      <c r="AM4" s="28">
        <f t="shared" si="0"/>
        <v>9</v>
      </c>
      <c r="AN4" s="16"/>
      <c r="AO4" s="16"/>
      <c r="AP4" s="169"/>
      <c r="AQ4" s="169"/>
      <c r="AR4" s="169"/>
      <c r="AS4" s="169"/>
    </row>
    <row r="5" spans="1:45" ht="27" customHeight="1" x14ac:dyDescent="0.3">
      <c r="A5" s="8">
        <f>'Assessment 1'!A4</f>
        <v>1</v>
      </c>
      <c r="B5" s="5" t="str">
        <f>'Assessment 1'!B4</f>
        <v>Composes 2-digit whole numbers</v>
      </c>
      <c r="C5" s="39">
        <f>'Assessment 1'!C4</f>
        <v>3</v>
      </c>
      <c r="D5" s="203"/>
      <c r="E5" s="170">
        <f>'Assessment 1'!E4</f>
        <v>1</v>
      </c>
      <c r="F5" s="21">
        <f>'Assessment 1'!F4</f>
        <v>0</v>
      </c>
      <c r="G5" s="24">
        <f>'Assessment 1'!G4</f>
        <v>2</v>
      </c>
      <c r="H5" s="24">
        <f>'Assessment 1'!H4</f>
        <v>4</v>
      </c>
      <c r="I5" s="24">
        <f>'Assessment 1'!I4</f>
        <v>0</v>
      </c>
      <c r="J5" s="24">
        <f>'Assessment 1'!J4</f>
        <v>0</v>
      </c>
      <c r="K5" s="24">
        <f>'Assessment 1'!K4</f>
        <v>0</v>
      </c>
      <c r="L5" s="24">
        <f>'Assessment 1'!L4</f>
        <v>0</v>
      </c>
      <c r="M5" s="24">
        <f>'Assessment 1'!M4</f>
        <v>0</v>
      </c>
      <c r="N5" s="24">
        <f>'Assessment 1'!N4</f>
        <v>0</v>
      </c>
      <c r="O5" s="24">
        <f>'Assessment 1'!O4</f>
        <v>0</v>
      </c>
      <c r="P5" s="24">
        <f>'Assessment 1'!P4</f>
        <v>0</v>
      </c>
      <c r="Q5" s="24">
        <f>'Assessment 1'!Q4</f>
        <v>0</v>
      </c>
      <c r="R5" s="24">
        <f>'Assessment 1'!R4</f>
        <v>0</v>
      </c>
      <c r="S5" s="24">
        <f>'Assessment 1'!S4</f>
        <v>0</v>
      </c>
      <c r="T5" s="24">
        <f>'Assessment 1'!T4</f>
        <v>0</v>
      </c>
      <c r="U5" s="24">
        <f>'Assessment 1'!U4</f>
        <v>0</v>
      </c>
      <c r="V5" s="24">
        <f>'Assessment 1'!V4</f>
        <v>0</v>
      </c>
      <c r="W5" s="24">
        <f>'Assessment 1'!W4</f>
        <v>0</v>
      </c>
      <c r="X5" s="24">
        <f>'Assessment 1'!X4</f>
        <v>0</v>
      </c>
      <c r="Y5" s="24">
        <f>'Assessment 1'!Y4</f>
        <v>0</v>
      </c>
      <c r="Z5" s="24">
        <f>'Assessment 1'!Z4</f>
        <v>0</v>
      </c>
      <c r="AA5" s="24">
        <f>'Assessment 1'!AA4</f>
        <v>0</v>
      </c>
      <c r="AB5" s="24">
        <f>'Assessment 1'!AB4</f>
        <v>0</v>
      </c>
      <c r="AC5" s="24">
        <f>'Assessment 1'!AC4</f>
        <v>0</v>
      </c>
      <c r="AD5" s="24">
        <f>'Assessment 1'!AD4</f>
        <v>0</v>
      </c>
      <c r="AE5" s="24">
        <f>'Assessment 1'!AE4</f>
        <v>0</v>
      </c>
      <c r="AF5" s="24">
        <f>'Assessment 1'!AF4</f>
        <v>0</v>
      </c>
      <c r="AG5" s="24">
        <f>'Assessment 1'!AG4</f>
        <v>0</v>
      </c>
      <c r="AH5" s="24">
        <f>'Assessment 1'!AH4</f>
        <v>0</v>
      </c>
      <c r="AI5" s="24">
        <f>'Assessment 1'!AI4</f>
        <v>0</v>
      </c>
      <c r="AJ5" s="24">
        <f>'Assessment 1'!AJ4</f>
        <v>0</v>
      </c>
      <c r="AK5" s="24">
        <f>'Assessment 1'!AK4</f>
        <v>0</v>
      </c>
      <c r="AL5" s="20">
        <f>'Assessment 1'!AL4</f>
        <v>0</v>
      </c>
      <c r="AM5" s="28">
        <f t="shared" si="0"/>
        <v>7</v>
      </c>
      <c r="AN5" s="16"/>
      <c r="AO5" s="16"/>
      <c r="AP5" s="169"/>
      <c r="AQ5" s="169"/>
      <c r="AR5" s="169"/>
      <c r="AS5" s="169"/>
    </row>
    <row r="6" spans="1:45" ht="20.399999999999999" customHeight="1" x14ac:dyDescent="0.3">
      <c r="A6" s="8">
        <f>'Assessment 1'!A5</f>
        <v>1</v>
      </c>
      <c r="B6" s="5" t="str">
        <f>'Assessment 1'!B5</f>
        <v>Orders 2-digit numbers</v>
      </c>
      <c r="C6" s="39">
        <f>'Assessment 1'!C5</f>
        <v>4</v>
      </c>
      <c r="D6" s="203"/>
      <c r="E6" s="170">
        <f>'Assessment 1'!E5</f>
        <v>4</v>
      </c>
      <c r="F6" s="170">
        <f>'Assessment 1'!F5</f>
        <v>2</v>
      </c>
      <c r="G6" s="170">
        <f>'Assessment 1'!G5</f>
        <v>2</v>
      </c>
      <c r="H6" s="170">
        <f>'Assessment 1'!H5</f>
        <v>4</v>
      </c>
      <c r="I6" s="170">
        <f>'Assessment 1'!I5</f>
        <v>0</v>
      </c>
      <c r="J6" s="170">
        <f>'Assessment 1'!J5</f>
        <v>0</v>
      </c>
      <c r="K6" s="170">
        <f>'Assessment 1'!K5</f>
        <v>0</v>
      </c>
      <c r="L6" s="170">
        <f>'Assessment 1'!L5</f>
        <v>0</v>
      </c>
      <c r="M6" s="170">
        <f>'Assessment 1'!M5</f>
        <v>0</v>
      </c>
      <c r="N6" s="170">
        <f>'Assessment 1'!N5</f>
        <v>0</v>
      </c>
      <c r="O6" s="170">
        <f>'Assessment 1'!O5</f>
        <v>0</v>
      </c>
      <c r="P6" s="170">
        <f>'Assessment 1'!P5</f>
        <v>0</v>
      </c>
      <c r="Q6" s="170">
        <f>'Assessment 1'!Q5</f>
        <v>0</v>
      </c>
      <c r="R6" s="170">
        <f>'Assessment 1'!R5</f>
        <v>0</v>
      </c>
      <c r="S6" s="170">
        <f>'Assessment 1'!S5</f>
        <v>0</v>
      </c>
      <c r="T6" s="170">
        <f>'Assessment 1'!T5</f>
        <v>0</v>
      </c>
      <c r="U6" s="170">
        <f>'Assessment 1'!U5</f>
        <v>0</v>
      </c>
      <c r="V6" s="170">
        <f>'Assessment 1'!V5</f>
        <v>0</v>
      </c>
      <c r="W6" s="170">
        <f>'Assessment 1'!W5</f>
        <v>0</v>
      </c>
      <c r="X6" s="170">
        <f>'Assessment 1'!X5</f>
        <v>0</v>
      </c>
      <c r="Y6" s="170">
        <f>'Assessment 1'!Y5</f>
        <v>0</v>
      </c>
      <c r="Z6" s="170">
        <f>'Assessment 1'!Z5</f>
        <v>0</v>
      </c>
      <c r="AA6" s="170">
        <f>'Assessment 1'!AA5</f>
        <v>0</v>
      </c>
      <c r="AB6" s="170">
        <f>'Assessment 1'!AB5</f>
        <v>0</v>
      </c>
      <c r="AC6" s="170">
        <f>'Assessment 1'!AC5</f>
        <v>0</v>
      </c>
      <c r="AD6" s="170">
        <f>'Assessment 1'!AD5</f>
        <v>0</v>
      </c>
      <c r="AE6" s="170">
        <f>'Assessment 1'!AE5</f>
        <v>0</v>
      </c>
      <c r="AF6" s="170">
        <f>'Assessment 1'!AF5</f>
        <v>0</v>
      </c>
      <c r="AG6" s="170">
        <f>'Assessment 1'!AG5</f>
        <v>0</v>
      </c>
      <c r="AH6" s="170">
        <f>'Assessment 1'!AH5</f>
        <v>0</v>
      </c>
      <c r="AI6" s="170">
        <f>'Assessment 1'!AI5</f>
        <v>0</v>
      </c>
      <c r="AJ6" s="170">
        <f>'Assessment 1'!AJ5</f>
        <v>0</v>
      </c>
      <c r="AK6" s="170">
        <f>'Assessment 1'!AK5</f>
        <v>0</v>
      </c>
      <c r="AL6" s="19">
        <f>'Assessment 1'!AL5</f>
        <v>0</v>
      </c>
      <c r="AM6" s="28">
        <f t="shared" si="0"/>
        <v>12</v>
      </c>
      <c r="AN6" s="16"/>
      <c r="AO6" s="16"/>
      <c r="AP6" s="169"/>
      <c r="AQ6" s="169"/>
      <c r="AR6" s="169"/>
      <c r="AS6" s="169"/>
    </row>
    <row r="7" spans="1:45" ht="25.2" customHeight="1" x14ac:dyDescent="0.3">
      <c r="A7" s="8">
        <f>'Assessment 1'!A6</f>
        <v>1</v>
      </c>
      <c r="B7" s="5" t="str">
        <f>'Assessment 1'!B6</f>
        <v>Decomposes 2-digit whole numbers</v>
      </c>
      <c r="C7" s="39">
        <f>'Assessment 1'!C6</f>
        <v>5</v>
      </c>
      <c r="D7" s="203"/>
      <c r="E7" s="170">
        <f>'Assessment 1'!E6</f>
        <v>0</v>
      </c>
      <c r="F7" s="170">
        <f>'Assessment 1'!F6</f>
        <v>4</v>
      </c>
      <c r="G7" s="170">
        <f>'Assessment 1'!G6</f>
        <v>3</v>
      </c>
      <c r="H7" s="170">
        <f>'Assessment 1'!H6</f>
        <v>4</v>
      </c>
      <c r="I7" s="170">
        <f>'Assessment 1'!I6</f>
        <v>0</v>
      </c>
      <c r="J7" s="170">
        <f>'Assessment 1'!J6</f>
        <v>0</v>
      </c>
      <c r="K7" s="170">
        <f>'Assessment 1'!K6</f>
        <v>0</v>
      </c>
      <c r="L7" s="170">
        <f>'Assessment 1'!L6</f>
        <v>0</v>
      </c>
      <c r="M7" s="170">
        <f>'Assessment 1'!M6</f>
        <v>0</v>
      </c>
      <c r="N7" s="170">
        <f>'Assessment 1'!N6</f>
        <v>0</v>
      </c>
      <c r="O7" s="170">
        <f>'Assessment 1'!O6</f>
        <v>0</v>
      </c>
      <c r="P7" s="170">
        <f>'Assessment 1'!P6</f>
        <v>0</v>
      </c>
      <c r="Q7" s="170">
        <f>'Assessment 1'!Q6</f>
        <v>0</v>
      </c>
      <c r="R7" s="170">
        <f>'Assessment 1'!R6</f>
        <v>0</v>
      </c>
      <c r="S7" s="170">
        <f>'Assessment 1'!S6</f>
        <v>0</v>
      </c>
      <c r="T7" s="170">
        <f>'Assessment 1'!T6</f>
        <v>0</v>
      </c>
      <c r="U7" s="170">
        <f>'Assessment 1'!U6</f>
        <v>0</v>
      </c>
      <c r="V7" s="170">
        <f>'Assessment 1'!V6</f>
        <v>0</v>
      </c>
      <c r="W7" s="170">
        <f>'Assessment 1'!W6</f>
        <v>0</v>
      </c>
      <c r="X7" s="170">
        <f>'Assessment 1'!X6</f>
        <v>0</v>
      </c>
      <c r="Y7" s="170">
        <f>'Assessment 1'!Y6</f>
        <v>0</v>
      </c>
      <c r="Z7" s="170">
        <f>'Assessment 1'!Z6</f>
        <v>0</v>
      </c>
      <c r="AA7" s="170">
        <f>'Assessment 1'!AA6</f>
        <v>0</v>
      </c>
      <c r="AB7" s="170">
        <f>'Assessment 1'!AB6</f>
        <v>0</v>
      </c>
      <c r="AC7" s="170">
        <f>'Assessment 1'!AC6</f>
        <v>0</v>
      </c>
      <c r="AD7" s="170">
        <f>'Assessment 1'!AD6</f>
        <v>0</v>
      </c>
      <c r="AE7" s="170">
        <f>'Assessment 1'!AE6</f>
        <v>0</v>
      </c>
      <c r="AF7" s="170">
        <f>'Assessment 1'!AF6</f>
        <v>0</v>
      </c>
      <c r="AG7" s="170">
        <f>'Assessment 1'!AG6</f>
        <v>0</v>
      </c>
      <c r="AH7" s="170">
        <f>'Assessment 1'!AH6</f>
        <v>0</v>
      </c>
      <c r="AI7" s="170">
        <f>'Assessment 1'!AI6</f>
        <v>0</v>
      </c>
      <c r="AJ7" s="170">
        <f>'Assessment 1'!AJ6</f>
        <v>0</v>
      </c>
      <c r="AK7" s="170">
        <f>'Assessment 1'!AK6</f>
        <v>0</v>
      </c>
      <c r="AL7" s="170">
        <f>'Assessment 1'!AL6</f>
        <v>0</v>
      </c>
      <c r="AM7" s="17">
        <f t="shared" si="0"/>
        <v>11</v>
      </c>
      <c r="AN7" s="16"/>
      <c r="AO7" s="16"/>
      <c r="AP7" s="169"/>
      <c r="AQ7" s="169"/>
      <c r="AR7" s="169"/>
      <c r="AS7" s="169"/>
    </row>
    <row r="8" spans="1:45" ht="25.8" customHeight="1" x14ac:dyDescent="0.3">
      <c r="A8" s="8">
        <f>'Assessment 1'!A7</f>
        <v>1</v>
      </c>
      <c r="B8" s="5" t="str">
        <f>'Assessment 1'!B7</f>
        <v>Rounds numbers to the nearest ten</v>
      </c>
      <c r="C8" s="39">
        <f>'Assessment 1'!C7</f>
        <v>6</v>
      </c>
      <c r="D8" s="204"/>
      <c r="E8" s="21">
        <f>'Assessment 1'!E7</f>
        <v>2</v>
      </c>
      <c r="F8" s="21">
        <f>'Assessment 1'!F7</f>
        <v>4</v>
      </c>
      <c r="G8" s="21">
        <f>'Assessment 1'!G7</f>
        <v>0</v>
      </c>
      <c r="H8" s="21">
        <f>'Assessment 1'!H7</f>
        <v>4</v>
      </c>
      <c r="I8" s="21">
        <f>'Assessment 1'!I7</f>
        <v>0</v>
      </c>
      <c r="J8" s="21">
        <f>'Assessment 1'!J7</f>
        <v>0</v>
      </c>
      <c r="K8" s="21">
        <f>'Assessment 1'!K7</f>
        <v>0</v>
      </c>
      <c r="L8" s="21">
        <f>'Assessment 1'!L7</f>
        <v>0</v>
      </c>
      <c r="M8" s="21">
        <f>'Assessment 1'!M7</f>
        <v>0</v>
      </c>
      <c r="N8" s="21">
        <f>'Assessment 1'!N7</f>
        <v>0</v>
      </c>
      <c r="O8" s="21">
        <f>'Assessment 1'!O7</f>
        <v>0</v>
      </c>
      <c r="P8" s="21">
        <f>'Assessment 1'!P7</f>
        <v>0</v>
      </c>
      <c r="Q8" s="21">
        <f>'Assessment 1'!Q7</f>
        <v>0</v>
      </c>
      <c r="R8" s="21">
        <f>'Assessment 1'!R7</f>
        <v>0</v>
      </c>
      <c r="S8" s="21">
        <f>'Assessment 1'!S7</f>
        <v>0</v>
      </c>
      <c r="T8" s="21">
        <f>'Assessment 1'!T7</f>
        <v>0</v>
      </c>
      <c r="U8" s="21">
        <f>'Assessment 1'!U7</f>
        <v>0</v>
      </c>
      <c r="V8" s="21">
        <f>'Assessment 1'!V7</f>
        <v>0</v>
      </c>
      <c r="W8" s="21">
        <f>'Assessment 1'!W7</f>
        <v>0</v>
      </c>
      <c r="X8" s="21">
        <f>'Assessment 1'!X7</f>
        <v>0</v>
      </c>
      <c r="Y8" s="21">
        <f>'Assessment 1'!Y7</f>
        <v>0</v>
      </c>
      <c r="Z8" s="21">
        <f>'Assessment 1'!Z7</f>
        <v>0</v>
      </c>
      <c r="AA8" s="21">
        <f>'Assessment 1'!AA7</f>
        <v>0</v>
      </c>
      <c r="AB8" s="21">
        <f>'Assessment 1'!AB7</f>
        <v>0</v>
      </c>
      <c r="AC8" s="21">
        <f>'Assessment 1'!AC7</f>
        <v>0</v>
      </c>
      <c r="AD8" s="21">
        <f>'Assessment 1'!AD7</f>
        <v>0</v>
      </c>
      <c r="AE8" s="21">
        <f>'Assessment 1'!AE7</f>
        <v>0</v>
      </c>
      <c r="AF8" s="21">
        <f>'Assessment 1'!AF7</f>
        <v>0</v>
      </c>
      <c r="AG8" s="21">
        <f>'Assessment 1'!AG7</f>
        <v>0</v>
      </c>
      <c r="AH8" s="21">
        <f>'Assessment 1'!AH7</f>
        <v>0</v>
      </c>
      <c r="AI8" s="21">
        <f>'Assessment 1'!AI7</f>
        <v>0</v>
      </c>
      <c r="AJ8" s="21">
        <f>'Assessment 1'!AJ7</f>
        <v>0</v>
      </c>
      <c r="AK8" s="21">
        <f>'Assessment 1'!AK7</f>
        <v>0</v>
      </c>
      <c r="AL8" s="21">
        <f>'Assessment 1'!AL7</f>
        <v>0</v>
      </c>
      <c r="AM8" s="17">
        <f t="shared" si="0"/>
        <v>10</v>
      </c>
      <c r="AN8" s="16"/>
      <c r="AO8" s="16"/>
      <c r="AP8" s="169"/>
      <c r="AQ8" s="169"/>
      <c r="AR8" s="169"/>
      <c r="AS8" s="169"/>
    </row>
    <row r="9" spans="1:45" ht="23.4" customHeight="1" x14ac:dyDescent="0.3">
      <c r="A9" s="25">
        <f>'Assessment 1'!A8</f>
        <v>2</v>
      </c>
      <c r="B9" s="26" t="str">
        <f>'Assessment 1'!B8</f>
        <v>Translates a word problem into a number sentence</v>
      </c>
      <c r="C9" s="39">
        <f>'Assessment 1'!C8</f>
        <v>7</v>
      </c>
      <c r="D9" s="202" t="str">
        <f>'Assessment 1'!D8</f>
        <v>N.SO
N.NC
A.EE
A.PRR
N.PVBT</v>
      </c>
      <c r="E9" s="29">
        <f>'Assessment 1'!E8</f>
        <v>4</v>
      </c>
      <c r="F9" s="29">
        <f>'Assessment 1'!F8</f>
        <v>1</v>
      </c>
      <c r="G9" s="29">
        <f>'Assessment 1'!G8</f>
        <v>2</v>
      </c>
      <c r="H9" s="29">
        <f>'Assessment 1'!H8</f>
        <v>3</v>
      </c>
      <c r="I9" s="29">
        <f>'Assessment 1'!I8</f>
        <v>0</v>
      </c>
      <c r="J9" s="29">
        <f>'Assessment 1'!J8</f>
        <v>0</v>
      </c>
      <c r="K9" s="29">
        <f>'Assessment 1'!K8</f>
        <v>0</v>
      </c>
      <c r="L9" s="29">
        <f>'Assessment 1'!L8</f>
        <v>0</v>
      </c>
      <c r="M9" s="29">
        <f>'Assessment 1'!M8</f>
        <v>0</v>
      </c>
      <c r="N9" s="29">
        <f>'Assessment 1'!N8</f>
        <v>0</v>
      </c>
      <c r="O9" s="29">
        <f>'Assessment 1'!O8</f>
        <v>0</v>
      </c>
      <c r="P9" s="29">
        <f>'Assessment 1'!P8</f>
        <v>0</v>
      </c>
      <c r="Q9" s="29">
        <f>'Assessment 1'!Q8</f>
        <v>0</v>
      </c>
      <c r="R9" s="29">
        <f>'Assessment 1'!R8</f>
        <v>0</v>
      </c>
      <c r="S9" s="29">
        <f>'Assessment 1'!S8</f>
        <v>0</v>
      </c>
      <c r="T9" s="29">
        <f>'Assessment 1'!T8</f>
        <v>0</v>
      </c>
      <c r="U9" s="29">
        <f>'Assessment 1'!U8</f>
        <v>0</v>
      </c>
      <c r="V9" s="29">
        <f>'Assessment 1'!V8</f>
        <v>0</v>
      </c>
      <c r="W9" s="29">
        <f>'Assessment 1'!W8</f>
        <v>0</v>
      </c>
      <c r="X9" s="29">
        <f>'Assessment 1'!X8</f>
        <v>0</v>
      </c>
      <c r="Y9" s="29">
        <f>'Assessment 1'!Y8</f>
        <v>0</v>
      </c>
      <c r="Z9" s="29">
        <f>'Assessment 1'!Z8</f>
        <v>0</v>
      </c>
      <c r="AA9" s="29">
        <f>'Assessment 1'!AA8</f>
        <v>0</v>
      </c>
      <c r="AB9" s="29">
        <f>'Assessment 1'!AB8</f>
        <v>0</v>
      </c>
      <c r="AC9" s="29">
        <f>'Assessment 1'!AC8</f>
        <v>0</v>
      </c>
      <c r="AD9" s="29">
        <f>'Assessment 1'!AD8</f>
        <v>0</v>
      </c>
      <c r="AE9" s="29">
        <f>'Assessment 1'!AE8</f>
        <v>0</v>
      </c>
      <c r="AF9" s="29">
        <f>'Assessment 1'!AF8</f>
        <v>0</v>
      </c>
      <c r="AG9" s="29">
        <f>'Assessment 1'!AG8</f>
        <v>0</v>
      </c>
      <c r="AH9" s="29">
        <f>'Assessment 1'!AH8</f>
        <v>0</v>
      </c>
      <c r="AI9" s="29">
        <f>'Assessment 1'!AI8</f>
        <v>0</v>
      </c>
      <c r="AJ9" s="29">
        <f>'Assessment 1'!AJ8</f>
        <v>0</v>
      </c>
      <c r="AK9" s="29">
        <f>'Assessment 1'!AK8</f>
        <v>0</v>
      </c>
      <c r="AL9" s="29">
        <f>'Assessment 1'!AL8</f>
        <v>0</v>
      </c>
      <c r="AM9" s="57">
        <f t="shared" si="0"/>
        <v>10</v>
      </c>
      <c r="AN9" s="16"/>
      <c r="AO9" s="16"/>
      <c r="AP9" s="169"/>
      <c r="AQ9" s="169"/>
      <c r="AR9" s="169"/>
      <c r="AS9" s="169"/>
    </row>
    <row r="10" spans="1:45" ht="24" customHeight="1" x14ac:dyDescent="0.3">
      <c r="A10" s="25">
        <f>'Assessment 1'!A9</f>
        <v>2</v>
      </c>
      <c r="B10" s="26" t="str">
        <f>'Assessment 1'!B9</f>
        <v>Uses addition and subtraction to solve a word problem</v>
      </c>
      <c r="C10" s="39">
        <f>'Assessment 1'!C9</f>
        <v>8</v>
      </c>
      <c r="D10" s="203"/>
      <c r="E10" s="29">
        <f>'Assessment 1'!E9</f>
        <v>0</v>
      </c>
      <c r="F10" s="29">
        <f>'Assessment 1'!F9</f>
        <v>3</v>
      </c>
      <c r="G10" s="29">
        <f>'Assessment 1'!G9</f>
        <v>4</v>
      </c>
      <c r="H10" s="29">
        <f>'Assessment 1'!H9</f>
        <v>2</v>
      </c>
      <c r="I10" s="29">
        <f>'Assessment 1'!I9</f>
        <v>0</v>
      </c>
      <c r="J10" s="29">
        <f>'Assessment 1'!J9</f>
        <v>0</v>
      </c>
      <c r="K10" s="29">
        <f>'Assessment 1'!K9</f>
        <v>0</v>
      </c>
      <c r="L10" s="29">
        <f>'Assessment 1'!L9</f>
        <v>0</v>
      </c>
      <c r="M10" s="29">
        <f>'Assessment 1'!M9</f>
        <v>0</v>
      </c>
      <c r="N10" s="29">
        <f>'Assessment 1'!N9</f>
        <v>0</v>
      </c>
      <c r="O10" s="29">
        <f>'Assessment 1'!O9</f>
        <v>0</v>
      </c>
      <c r="P10" s="29">
        <f>'Assessment 1'!P9</f>
        <v>0</v>
      </c>
      <c r="Q10" s="29">
        <f>'Assessment 1'!Q9</f>
        <v>0</v>
      </c>
      <c r="R10" s="29">
        <f>'Assessment 1'!R9</f>
        <v>0</v>
      </c>
      <c r="S10" s="29">
        <f>'Assessment 1'!S9</f>
        <v>0</v>
      </c>
      <c r="T10" s="29">
        <f>'Assessment 1'!T9</f>
        <v>0</v>
      </c>
      <c r="U10" s="29">
        <f>'Assessment 1'!U9</f>
        <v>0</v>
      </c>
      <c r="V10" s="29">
        <f>'Assessment 1'!V9</f>
        <v>0</v>
      </c>
      <c r="W10" s="29">
        <f>'Assessment 1'!W9</f>
        <v>0</v>
      </c>
      <c r="X10" s="29">
        <f>'Assessment 1'!X9</f>
        <v>0</v>
      </c>
      <c r="Y10" s="29">
        <f>'Assessment 1'!Y9</f>
        <v>0</v>
      </c>
      <c r="Z10" s="29">
        <f>'Assessment 1'!Z9</f>
        <v>0</v>
      </c>
      <c r="AA10" s="29">
        <f>'Assessment 1'!AA9</f>
        <v>0</v>
      </c>
      <c r="AB10" s="29">
        <f>'Assessment 1'!AB9</f>
        <v>0</v>
      </c>
      <c r="AC10" s="29">
        <f>'Assessment 1'!AC9</f>
        <v>0</v>
      </c>
      <c r="AD10" s="29">
        <f>'Assessment 1'!AD9</f>
        <v>0</v>
      </c>
      <c r="AE10" s="29">
        <f>'Assessment 1'!AE9</f>
        <v>0</v>
      </c>
      <c r="AF10" s="29">
        <f>'Assessment 1'!AF9</f>
        <v>0</v>
      </c>
      <c r="AG10" s="29">
        <f>'Assessment 1'!AG9</f>
        <v>0</v>
      </c>
      <c r="AH10" s="29">
        <f>'Assessment 1'!AH9</f>
        <v>0</v>
      </c>
      <c r="AI10" s="29">
        <f>'Assessment 1'!AI9</f>
        <v>0</v>
      </c>
      <c r="AJ10" s="29">
        <f>'Assessment 1'!AJ9</f>
        <v>0</v>
      </c>
      <c r="AK10" s="29">
        <f>'Assessment 1'!AK9</f>
        <v>0</v>
      </c>
      <c r="AL10" s="29">
        <f>'Assessment 1'!AL9</f>
        <v>0</v>
      </c>
      <c r="AM10" s="17">
        <f t="shared" si="0"/>
        <v>9</v>
      </c>
      <c r="AN10" s="16"/>
      <c r="AO10" s="16"/>
      <c r="AP10" s="169"/>
      <c r="AQ10" s="169"/>
      <c r="AR10" s="169"/>
      <c r="AS10" s="169"/>
    </row>
    <row r="11" spans="1:45" ht="21" customHeight="1" x14ac:dyDescent="0.3">
      <c r="A11" s="25">
        <f>'Assessment 1'!A10</f>
        <v>2</v>
      </c>
      <c r="B11" s="26" t="str">
        <f>'Assessment 1'!B10</f>
        <v>Translates pictorial representations into branching bonds </v>
      </c>
      <c r="C11" s="39">
        <f>'Assessment 1'!C10</f>
        <v>9</v>
      </c>
      <c r="D11" s="203"/>
      <c r="E11" s="29">
        <f>'Assessment 1'!E10</f>
        <v>2</v>
      </c>
      <c r="F11" s="29">
        <f>'Assessment 1'!F10</f>
        <v>3</v>
      </c>
      <c r="G11" s="29">
        <f>'Assessment 1'!G10</f>
        <v>4</v>
      </c>
      <c r="H11" s="29">
        <f>'Assessment 1'!H10</f>
        <v>3</v>
      </c>
      <c r="I11" s="29">
        <f>'Assessment 1'!I10</f>
        <v>0</v>
      </c>
      <c r="J11" s="29">
        <f>'Assessment 1'!J10</f>
        <v>0</v>
      </c>
      <c r="K11" s="29">
        <f>'Assessment 1'!K10</f>
        <v>0</v>
      </c>
      <c r="L11" s="29">
        <f>'Assessment 1'!L10</f>
        <v>0</v>
      </c>
      <c r="M11" s="29">
        <f>'Assessment 1'!M10</f>
        <v>0</v>
      </c>
      <c r="N11" s="29">
        <f>'Assessment 1'!N10</f>
        <v>0</v>
      </c>
      <c r="O11" s="29">
        <f>'Assessment 1'!O10</f>
        <v>0</v>
      </c>
      <c r="P11" s="29">
        <f>'Assessment 1'!P10</f>
        <v>0</v>
      </c>
      <c r="Q11" s="29">
        <f>'Assessment 1'!Q10</f>
        <v>0</v>
      </c>
      <c r="R11" s="29">
        <f>'Assessment 1'!R10</f>
        <v>0</v>
      </c>
      <c r="S11" s="29">
        <f>'Assessment 1'!S10</f>
        <v>0</v>
      </c>
      <c r="T11" s="29">
        <f>'Assessment 1'!T10</f>
        <v>0</v>
      </c>
      <c r="U11" s="29">
        <f>'Assessment 1'!U10</f>
        <v>0</v>
      </c>
      <c r="V11" s="29">
        <f>'Assessment 1'!V10</f>
        <v>0</v>
      </c>
      <c r="W11" s="29">
        <f>'Assessment 1'!W10</f>
        <v>0</v>
      </c>
      <c r="X11" s="29">
        <f>'Assessment 1'!X10</f>
        <v>0</v>
      </c>
      <c r="Y11" s="29">
        <f>'Assessment 1'!Y10</f>
        <v>0</v>
      </c>
      <c r="Z11" s="29">
        <f>'Assessment 1'!Z10</f>
        <v>0</v>
      </c>
      <c r="AA11" s="29">
        <f>'Assessment 1'!AA10</f>
        <v>0</v>
      </c>
      <c r="AB11" s="29">
        <f>'Assessment 1'!AB10</f>
        <v>0</v>
      </c>
      <c r="AC11" s="29">
        <f>'Assessment 1'!AC10</f>
        <v>0</v>
      </c>
      <c r="AD11" s="29">
        <f>'Assessment 1'!AD10</f>
        <v>0</v>
      </c>
      <c r="AE11" s="29">
        <f>'Assessment 1'!AE10</f>
        <v>0</v>
      </c>
      <c r="AF11" s="29">
        <f>'Assessment 1'!AF10</f>
        <v>0</v>
      </c>
      <c r="AG11" s="29">
        <f>'Assessment 1'!AG10</f>
        <v>0</v>
      </c>
      <c r="AH11" s="29">
        <f>'Assessment 1'!AH10</f>
        <v>0</v>
      </c>
      <c r="AI11" s="29">
        <f>'Assessment 1'!AI10</f>
        <v>0</v>
      </c>
      <c r="AJ11" s="29">
        <f>'Assessment 1'!AJ10</f>
        <v>0</v>
      </c>
      <c r="AK11" s="29">
        <f>'Assessment 1'!AK10</f>
        <v>0</v>
      </c>
      <c r="AL11" s="29">
        <f>'Assessment 1'!AL10</f>
        <v>0</v>
      </c>
      <c r="AM11" s="17">
        <f t="shared" si="0"/>
        <v>12</v>
      </c>
      <c r="AN11" s="16"/>
      <c r="AO11" s="16"/>
      <c r="AP11" s="169"/>
      <c r="AQ11" s="169"/>
      <c r="AR11" s="169"/>
      <c r="AS11" s="169"/>
    </row>
    <row r="12" spans="1:45" ht="37.799999999999997" customHeight="1" x14ac:dyDescent="0.3">
      <c r="A12" s="25">
        <f>'Assessment 1'!A11</f>
        <v>2</v>
      </c>
      <c r="B12" s="26" t="str">
        <f>'Assessment 1'!B11</f>
        <v>Translates pictorial representations into written number sentences </v>
      </c>
      <c r="C12" s="39">
        <f>'Assessment 1'!C11</f>
        <v>10</v>
      </c>
      <c r="D12" s="204"/>
      <c r="E12" s="29">
        <f>'Assessment 1'!E11</f>
        <v>1</v>
      </c>
      <c r="F12" s="29">
        <f>'Assessment 1'!F11</f>
        <v>4</v>
      </c>
      <c r="G12" s="29">
        <f>'Assessment 1'!G11</f>
        <v>3</v>
      </c>
      <c r="H12" s="29">
        <f>'Assessment 1'!H11</f>
        <v>3</v>
      </c>
      <c r="I12" s="29">
        <f>'Assessment 1'!I11</f>
        <v>0</v>
      </c>
      <c r="J12" s="29">
        <f>'Assessment 1'!J11</f>
        <v>0</v>
      </c>
      <c r="K12" s="29">
        <f>'Assessment 1'!K11</f>
        <v>0</v>
      </c>
      <c r="L12" s="29">
        <f>'Assessment 1'!L11</f>
        <v>0</v>
      </c>
      <c r="M12" s="29">
        <f>'Assessment 1'!M11</f>
        <v>0</v>
      </c>
      <c r="N12" s="29">
        <f>'Assessment 1'!N11</f>
        <v>0</v>
      </c>
      <c r="O12" s="29">
        <f>'Assessment 1'!O11</f>
        <v>0</v>
      </c>
      <c r="P12" s="29">
        <f>'Assessment 1'!P11</f>
        <v>0</v>
      </c>
      <c r="Q12" s="29">
        <f>'Assessment 1'!Q11</f>
        <v>0</v>
      </c>
      <c r="R12" s="29">
        <f>'Assessment 1'!R11</f>
        <v>0</v>
      </c>
      <c r="S12" s="29">
        <f>'Assessment 1'!S11</f>
        <v>0</v>
      </c>
      <c r="T12" s="29">
        <f>'Assessment 1'!T11</f>
        <v>0</v>
      </c>
      <c r="U12" s="29">
        <f>'Assessment 1'!U11</f>
        <v>0</v>
      </c>
      <c r="V12" s="29">
        <f>'Assessment 1'!V11</f>
        <v>0</v>
      </c>
      <c r="W12" s="29">
        <f>'Assessment 1'!W11</f>
        <v>0</v>
      </c>
      <c r="X12" s="29">
        <f>'Assessment 1'!X11</f>
        <v>0</v>
      </c>
      <c r="Y12" s="29">
        <f>'Assessment 1'!Y11</f>
        <v>0</v>
      </c>
      <c r="Z12" s="29">
        <f>'Assessment 1'!Z11</f>
        <v>0</v>
      </c>
      <c r="AA12" s="29">
        <f>'Assessment 1'!AA11</f>
        <v>0</v>
      </c>
      <c r="AB12" s="29">
        <f>'Assessment 1'!AB11</f>
        <v>0</v>
      </c>
      <c r="AC12" s="29">
        <f>'Assessment 1'!AC11</f>
        <v>0</v>
      </c>
      <c r="AD12" s="29">
        <f>'Assessment 1'!AD11</f>
        <v>0</v>
      </c>
      <c r="AE12" s="29">
        <f>'Assessment 1'!AE11</f>
        <v>0</v>
      </c>
      <c r="AF12" s="29">
        <f>'Assessment 1'!AF11</f>
        <v>0</v>
      </c>
      <c r="AG12" s="29">
        <f>'Assessment 1'!AG11</f>
        <v>0</v>
      </c>
      <c r="AH12" s="29">
        <f>'Assessment 1'!AH11</f>
        <v>0</v>
      </c>
      <c r="AI12" s="29">
        <f>'Assessment 1'!AI11</f>
        <v>0</v>
      </c>
      <c r="AJ12" s="29">
        <f>'Assessment 1'!AJ11</f>
        <v>0</v>
      </c>
      <c r="AK12" s="29">
        <f>'Assessment 1'!AK11</f>
        <v>0</v>
      </c>
      <c r="AL12" s="29">
        <f>'Assessment 1'!AL11</f>
        <v>0</v>
      </c>
      <c r="AM12" s="17">
        <f t="shared" si="0"/>
        <v>11</v>
      </c>
      <c r="AN12" s="16"/>
      <c r="AO12" s="16"/>
      <c r="AP12" s="169"/>
      <c r="AQ12" s="169"/>
      <c r="AR12" s="169"/>
      <c r="AS12" s="169"/>
    </row>
    <row r="13" spans="1:45" ht="39" customHeight="1" x14ac:dyDescent="0.3">
      <c r="A13" s="31">
        <f>'Assessment 1'!A12</f>
        <v>3</v>
      </c>
      <c r="B13" s="32" t="str">
        <f>'Assessment 1'!B12</f>
        <v>Identifies halves and quarters and uses appropriate fractional notation</v>
      </c>
      <c r="C13" s="39">
        <f>'Assessment 1'!C12</f>
        <v>11</v>
      </c>
      <c r="D13" s="202" t="str">
        <f>'Assessment 1'!D12</f>
        <v>N.F
N.NC</v>
      </c>
      <c r="E13" s="34">
        <f>'Assessment 1'!E12</f>
        <v>2</v>
      </c>
      <c r="F13" s="34">
        <f>'Assessment 1'!F12</f>
        <v>3</v>
      </c>
      <c r="G13" s="34">
        <f>'Assessment 1'!G12</f>
        <v>1</v>
      </c>
      <c r="H13" s="34">
        <f>'Assessment 1'!H12</f>
        <v>4</v>
      </c>
      <c r="I13" s="34">
        <f>'Assessment 1'!I12</f>
        <v>0</v>
      </c>
      <c r="J13" s="34">
        <f>'Assessment 1'!J12</f>
        <v>0</v>
      </c>
      <c r="K13" s="34">
        <f>'Assessment 1'!K12</f>
        <v>0</v>
      </c>
      <c r="L13" s="34">
        <f>'Assessment 1'!L12</f>
        <v>0</v>
      </c>
      <c r="M13" s="34">
        <f>'Assessment 1'!M12</f>
        <v>0</v>
      </c>
      <c r="N13" s="34">
        <f>'Assessment 1'!N12</f>
        <v>0</v>
      </c>
      <c r="O13" s="34">
        <f>'Assessment 1'!O12</f>
        <v>0</v>
      </c>
      <c r="P13" s="34">
        <f>'Assessment 1'!P12</f>
        <v>0</v>
      </c>
      <c r="Q13" s="34">
        <f>'Assessment 1'!Q12</f>
        <v>0</v>
      </c>
      <c r="R13" s="34">
        <f>'Assessment 1'!R12</f>
        <v>0</v>
      </c>
      <c r="S13" s="34">
        <f>'Assessment 1'!S12</f>
        <v>0</v>
      </c>
      <c r="T13" s="34">
        <f>'Assessment 1'!T12</f>
        <v>0</v>
      </c>
      <c r="U13" s="34">
        <f>'Assessment 1'!U12</f>
        <v>0</v>
      </c>
      <c r="V13" s="34">
        <f>'Assessment 1'!V12</f>
        <v>0</v>
      </c>
      <c r="W13" s="34">
        <f>'Assessment 1'!W12</f>
        <v>0</v>
      </c>
      <c r="X13" s="34">
        <f>'Assessment 1'!X12</f>
        <v>0</v>
      </c>
      <c r="Y13" s="34">
        <f>'Assessment 1'!Y12</f>
        <v>0</v>
      </c>
      <c r="Z13" s="34">
        <f>'Assessment 1'!Z12</f>
        <v>0</v>
      </c>
      <c r="AA13" s="34">
        <f>'Assessment 1'!AA12</f>
        <v>0</v>
      </c>
      <c r="AB13" s="34">
        <f>'Assessment 1'!AB12</f>
        <v>0</v>
      </c>
      <c r="AC13" s="34">
        <f>'Assessment 1'!AC12</f>
        <v>0</v>
      </c>
      <c r="AD13" s="34">
        <f>'Assessment 1'!AD12</f>
        <v>0</v>
      </c>
      <c r="AE13" s="34">
        <f>'Assessment 1'!AE12</f>
        <v>0</v>
      </c>
      <c r="AF13" s="34">
        <f>'Assessment 1'!AF12</f>
        <v>0</v>
      </c>
      <c r="AG13" s="34">
        <f>'Assessment 1'!AG12</f>
        <v>0</v>
      </c>
      <c r="AH13" s="34">
        <f>'Assessment 1'!AH12</f>
        <v>0</v>
      </c>
      <c r="AI13" s="34">
        <f>'Assessment 1'!AI12</f>
        <v>0</v>
      </c>
      <c r="AJ13" s="34">
        <f>'Assessment 1'!AJ12</f>
        <v>0</v>
      </c>
      <c r="AK13" s="34">
        <f>'Assessment 1'!AK12</f>
        <v>0</v>
      </c>
      <c r="AL13" s="34">
        <f>'Assessment 1'!AL12</f>
        <v>0</v>
      </c>
      <c r="AM13" s="57">
        <f t="shared" si="0"/>
        <v>10</v>
      </c>
      <c r="AN13" s="16"/>
      <c r="AO13" s="16"/>
      <c r="AP13" s="169"/>
      <c r="AQ13" s="169"/>
      <c r="AR13" s="169"/>
      <c r="AS13" s="169"/>
    </row>
    <row r="14" spans="1:45" ht="25.2" customHeight="1" x14ac:dyDescent="0.3">
      <c r="A14" s="31">
        <f>'Assessment 1'!A13</f>
        <v>3</v>
      </c>
      <c r="B14" s="32" t="str">
        <f>'Assessment 1'!B13</f>
        <v>Compares fractions</v>
      </c>
      <c r="C14" s="39">
        <f>'Assessment 1'!C13</f>
        <v>12</v>
      </c>
      <c r="D14" s="203"/>
      <c r="E14" s="34">
        <f>'Assessment 1'!E13</f>
        <v>3</v>
      </c>
      <c r="F14" s="34">
        <f>'Assessment 1'!F13</f>
        <v>3</v>
      </c>
      <c r="G14" s="34">
        <f>'Assessment 1'!G13</f>
        <v>0</v>
      </c>
      <c r="H14" s="34">
        <f>'Assessment 1'!H13</f>
        <v>4</v>
      </c>
      <c r="I14" s="34">
        <f>'Assessment 1'!I13</f>
        <v>0</v>
      </c>
      <c r="J14" s="34">
        <f>'Assessment 1'!J13</f>
        <v>0</v>
      </c>
      <c r="K14" s="34">
        <f>'Assessment 1'!K13</f>
        <v>0</v>
      </c>
      <c r="L14" s="34">
        <f>'Assessment 1'!L13</f>
        <v>0</v>
      </c>
      <c r="M14" s="34">
        <f>'Assessment 1'!M13</f>
        <v>0</v>
      </c>
      <c r="N14" s="34">
        <f>'Assessment 1'!N13</f>
        <v>0</v>
      </c>
      <c r="O14" s="34">
        <f>'Assessment 1'!O13</f>
        <v>0</v>
      </c>
      <c r="P14" s="34">
        <f>'Assessment 1'!P13</f>
        <v>0</v>
      </c>
      <c r="Q14" s="34">
        <f>'Assessment 1'!Q13</f>
        <v>0</v>
      </c>
      <c r="R14" s="34">
        <f>'Assessment 1'!R13</f>
        <v>0</v>
      </c>
      <c r="S14" s="34">
        <f>'Assessment 1'!S13</f>
        <v>0</v>
      </c>
      <c r="T14" s="34">
        <f>'Assessment 1'!T13</f>
        <v>0</v>
      </c>
      <c r="U14" s="34">
        <f>'Assessment 1'!U13</f>
        <v>0</v>
      </c>
      <c r="V14" s="34">
        <f>'Assessment 1'!V13</f>
        <v>0</v>
      </c>
      <c r="W14" s="34">
        <f>'Assessment 1'!W13</f>
        <v>0</v>
      </c>
      <c r="X14" s="34">
        <f>'Assessment 1'!X13</f>
        <v>0</v>
      </c>
      <c r="Y14" s="34">
        <f>'Assessment 1'!Y13</f>
        <v>0</v>
      </c>
      <c r="Z14" s="34">
        <f>'Assessment 1'!Z13</f>
        <v>0</v>
      </c>
      <c r="AA14" s="34">
        <f>'Assessment 1'!AA13</f>
        <v>0</v>
      </c>
      <c r="AB14" s="34">
        <f>'Assessment 1'!AB13</f>
        <v>0</v>
      </c>
      <c r="AC14" s="34">
        <f>'Assessment 1'!AC13</f>
        <v>0</v>
      </c>
      <c r="AD14" s="34">
        <f>'Assessment 1'!AD13</f>
        <v>0</v>
      </c>
      <c r="AE14" s="34">
        <f>'Assessment 1'!AE13</f>
        <v>0</v>
      </c>
      <c r="AF14" s="34">
        <f>'Assessment 1'!AF13</f>
        <v>0</v>
      </c>
      <c r="AG14" s="34">
        <f>'Assessment 1'!AG13</f>
        <v>0</v>
      </c>
      <c r="AH14" s="34">
        <f>'Assessment 1'!AH13</f>
        <v>0</v>
      </c>
      <c r="AI14" s="34">
        <f>'Assessment 1'!AI13</f>
        <v>0</v>
      </c>
      <c r="AJ14" s="34">
        <f>'Assessment 1'!AJ13</f>
        <v>0</v>
      </c>
      <c r="AK14" s="34">
        <f>'Assessment 1'!AK13</f>
        <v>0</v>
      </c>
      <c r="AL14" s="34">
        <f>'Assessment 1'!AL13</f>
        <v>0</v>
      </c>
      <c r="AM14" s="17">
        <f t="shared" si="0"/>
        <v>10</v>
      </c>
      <c r="AN14" s="16"/>
      <c r="AO14" s="16"/>
      <c r="AP14" s="169"/>
      <c r="AQ14" s="169"/>
      <c r="AR14" s="169"/>
      <c r="AS14" s="169"/>
    </row>
    <row r="15" spans="1:45" ht="23.4" customHeight="1" x14ac:dyDescent="0.3">
      <c r="A15" s="31">
        <f>'Assessment 1'!A14</f>
        <v>3</v>
      </c>
      <c r="B15" s="32" t="str">
        <f>'Assessment 1'!B14</f>
        <v>Counts in wholes and parts</v>
      </c>
      <c r="C15" s="39">
        <f>'Assessment 1'!C14</f>
        <v>13</v>
      </c>
      <c r="D15" s="204"/>
      <c r="E15" s="34">
        <f>'Assessment 1'!E14</f>
        <v>3</v>
      </c>
      <c r="F15" s="34">
        <f>'Assessment 1'!F14</f>
        <v>3</v>
      </c>
      <c r="G15" s="34">
        <f>'Assessment 1'!G14</f>
        <v>1</v>
      </c>
      <c r="H15" s="34">
        <f>'Assessment 1'!H14</f>
        <v>4</v>
      </c>
      <c r="I15" s="34">
        <f>'Assessment 1'!I14</f>
        <v>0</v>
      </c>
      <c r="J15" s="34">
        <f>'Assessment 1'!J14</f>
        <v>0</v>
      </c>
      <c r="K15" s="34">
        <f>'Assessment 1'!K14</f>
        <v>0</v>
      </c>
      <c r="L15" s="34">
        <f>'Assessment 1'!L14</f>
        <v>0</v>
      </c>
      <c r="M15" s="34">
        <f>'Assessment 1'!M14</f>
        <v>0</v>
      </c>
      <c r="N15" s="34">
        <f>'Assessment 1'!N14</f>
        <v>0</v>
      </c>
      <c r="O15" s="34">
        <f>'Assessment 1'!O14</f>
        <v>0</v>
      </c>
      <c r="P15" s="34">
        <f>'Assessment 1'!P14</f>
        <v>0</v>
      </c>
      <c r="Q15" s="34">
        <f>'Assessment 1'!Q14</f>
        <v>0</v>
      </c>
      <c r="R15" s="34">
        <f>'Assessment 1'!R14</f>
        <v>0</v>
      </c>
      <c r="S15" s="34">
        <f>'Assessment 1'!S14</f>
        <v>0</v>
      </c>
      <c r="T15" s="34">
        <f>'Assessment 1'!T14</f>
        <v>0</v>
      </c>
      <c r="U15" s="34">
        <f>'Assessment 1'!U14</f>
        <v>0</v>
      </c>
      <c r="V15" s="34">
        <f>'Assessment 1'!V14</f>
        <v>0</v>
      </c>
      <c r="W15" s="34">
        <f>'Assessment 1'!W14</f>
        <v>0</v>
      </c>
      <c r="X15" s="34">
        <f>'Assessment 1'!X14</f>
        <v>0</v>
      </c>
      <c r="Y15" s="34">
        <f>'Assessment 1'!Y14</f>
        <v>0</v>
      </c>
      <c r="Z15" s="34">
        <f>'Assessment 1'!Z14</f>
        <v>0</v>
      </c>
      <c r="AA15" s="34">
        <f>'Assessment 1'!AA14</f>
        <v>0</v>
      </c>
      <c r="AB15" s="34">
        <f>'Assessment 1'!AB14</f>
        <v>0</v>
      </c>
      <c r="AC15" s="34">
        <f>'Assessment 1'!AC14</f>
        <v>0</v>
      </c>
      <c r="AD15" s="34">
        <f>'Assessment 1'!AD14</f>
        <v>0</v>
      </c>
      <c r="AE15" s="34">
        <f>'Assessment 1'!AE14</f>
        <v>0</v>
      </c>
      <c r="AF15" s="34">
        <f>'Assessment 1'!AF14</f>
        <v>0</v>
      </c>
      <c r="AG15" s="34">
        <f>'Assessment 1'!AG14</f>
        <v>0</v>
      </c>
      <c r="AH15" s="34">
        <f>'Assessment 1'!AH14</f>
        <v>0</v>
      </c>
      <c r="AI15" s="34">
        <f>'Assessment 1'!AI14</f>
        <v>0</v>
      </c>
      <c r="AJ15" s="34">
        <f>'Assessment 1'!AJ14</f>
        <v>0</v>
      </c>
      <c r="AK15" s="34">
        <f>'Assessment 1'!AK14</f>
        <v>0</v>
      </c>
      <c r="AL15" s="34">
        <f>'Assessment 1'!AL14</f>
        <v>0</v>
      </c>
      <c r="AM15" s="18">
        <f t="shared" si="0"/>
        <v>11</v>
      </c>
      <c r="AN15" s="16"/>
      <c r="AO15" s="16"/>
      <c r="AP15" s="169"/>
      <c r="AQ15" s="169"/>
      <c r="AR15" s="169"/>
      <c r="AS15" s="169"/>
    </row>
    <row r="16" spans="1:45" ht="32.4" customHeight="1" x14ac:dyDescent="0.3">
      <c r="A16" s="9">
        <f>'Assessment 1'!A15</f>
        <v>4</v>
      </c>
      <c r="B16" s="4" t="str">
        <f>'Assessment 1'!B15</f>
        <v>Use appropriate symbols to represent multiple information or values on a data display</v>
      </c>
      <c r="C16" s="39">
        <f>'Assessment 1'!C15</f>
        <v>14</v>
      </c>
      <c r="D16" s="202" t="str">
        <f>'Assessment 1'!D15</f>
        <v>DC.D
N.NC
N.SO
A.EE</v>
      </c>
      <c r="E16" s="35">
        <f>'Assessment 1'!E15</f>
        <v>0</v>
      </c>
      <c r="F16" s="35">
        <f>'Assessment 1'!F15</f>
        <v>4</v>
      </c>
      <c r="G16" s="35">
        <f>'Assessment 1'!G15</f>
        <v>2</v>
      </c>
      <c r="H16" s="35">
        <f>'Assessment 1'!H15</f>
        <v>3</v>
      </c>
      <c r="I16" s="35">
        <f>'Assessment 1'!I15</f>
        <v>0</v>
      </c>
      <c r="J16" s="35">
        <f>'Assessment 1'!J15</f>
        <v>0</v>
      </c>
      <c r="K16" s="35">
        <f>'Assessment 1'!K15</f>
        <v>0</v>
      </c>
      <c r="L16" s="35">
        <f>'Assessment 1'!L15</f>
        <v>0</v>
      </c>
      <c r="M16" s="35">
        <f>'Assessment 1'!M15</f>
        <v>0</v>
      </c>
      <c r="N16" s="35">
        <f>'Assessment 1'!N15</f>
        <v>0</v>
      </c>
      <c r="O16" s="35">
        <f>'Assessment 1'!O15</f>
        <v>0</v>
      </c>
      <c r="P16" s="35">
        <f>'Assessment 1'!P15</f>
        <v>0</v>
      </c>
      <c r="Q16" s="35">
        <f>'Assessment 1'!Q15</f>
        <v>0</v>
      </c>
      <c r="R16" s="35">
        <f>'Assessment 1'!R15</f>
        <v>0</v>
      </c>
      <c r="S16" s="35">
        <f>'Assessment 1'!S15</f>
        <v>0</v>
      </c>
      <c r="T16" s="35">
        <f>'Assessment 1'!T15</f>
        <v>0</v>
      </c>
      <c r="U16" s="35">
        <f>'Assessment 1'!U15</f>
        <v>0</v>
      </c>
      <c r="V16" s="35">
        <f>'Assessment 1'!V15</f>
        <v>0</v>
      </c>
      <c r="W16" s="35">
        <f>'Assessment 1'!W15</f>
        <v>0</v>
      </c>
      <c r="X16" s="35">
        <f>'Assessment 1'!X15</f>
        <v>0</v>
      </c>
      <c r="Y16" s="35">
        <f>'Assessment 1'!Y15</f>
        <v>0</v>
      </c>
      <c r="Z16" s="35">
        <f>'Assessment 1'!Z15</f>
        <v>0</v>
      </c>
      <c r="AA16" s="35">
        <f>'Assessment 1'!AA15</f>
        <v>0</v>
      </c>
      <c r="AB16" s="35">
        <f>'Assessment 1'!AB15</f>
        <v>0</v>
      </c>
      <c r="AC16" s="35">
        <f>'Assessment 1'!AC15</f>
        <v>0</v>
      </c>
      <c r="AD16" s="35">
        <f>'Assessment 1'!AD15</f>
        <v>0</v>
      </c>
      <c r="AE16" s="35">
        <f>'Assessment 1'!AE15</f>
        <v>0</v>
      </c>
      <c r="AF16" s="35">
        <f>'Assessment 1'!AF15</f>
        <v>0</v>
      </c>
      <c r="AG16" s="35">
        <f>'Assessment 1'!AG15</f>
        <v>0</v>
      </c>
      <c r="AH16" s="35">
        <f>'Assessment 1'!AH15</f>
        <v>0</v>
      </c>
      <c r="AI16" s="35">
        <f>'Assessment 1'!AI15</f>
        <v>0</v>
      </c>
      <c r="AJ16" s="35">
        <f>'Assessment 1'!AJ15</f>
        <v>0</v>
      </c>
      <c r="AK16" s="35">
        <f>'Assessment 1'!AK15</f>
        <v>0</v>
      </c>
      <c r="AL16" s="35">
        <f>'Assessment 1'!AL15</f>
        <v>0</v>
      </c>
      <c r="AM16" s="17">
        <f t="shared" si="0"/>
        <v>9</v>
      </c>
      <c r="AN16" s="16"/>
      <c r="AO16" s="16"/>
      <c r="AP16" s="169"/>
      <c r="AQ16" s="169"/>
      <c r="AR16" s="169"/>
      <c r="AS16" s="169"/>
    </row>
    <row r="17" spans="1:414" ht="23.4" customHeight="1" x14ac:dyDescent="0.3">
      <c r="A17" s="9">
        <f>'Assessment 1'!A16</f>
        <v>4</v>
      </c>
      <c r="B17" s="4" t="str">
        <f>'Assessment 1'!B16</f>
        <v>Interprets data on pictograms to calculate totals</v>
      </c>
      <c r="C17" s="39">
        <f>'Assessment 1'!C16</f>
        <v>15</v>
      </c>
      <c r="D17" s="203"/>
      <c r="E17" s="35">
        <f>'Assessment 1'!E16</f>
        <v>1</v>
      </c>
      <c r="F17" s="35">
        <f>'Assessment 1'!F16</f>
        <v>4</v>
      </c>
      <c r="G17" s="35">
        <f>'Assessment 1'!G16</f>
        <v>2</v>
      </c>
      <c r="H17" s="35">
        <f>'Assessment 1'!H16</f>
        <v>3</v>
      </c>
      <c r="I17" s="35">
        <f>'Assessment 1'!I16</f>
        <v>0</v>
      </c>
      <c r="J17" s="35">
        <f>'Assessment 1'!J16</f>
        <v>0</v>
      </c>
      <c r="K17" s="35">
        <f>'Assessment 1'!K16</f>
        <v>0</v>
      </c>
      <c r="L17" s="35">
        <f>'Assessment 1'!L16</f>
        <v>0</v>
      </c>
      <c r="M17" s="35">
        <f>'Assessment 1'!M16</f>
        <v>0</v>
      </c>
      <c r="N17" s="35">
        <f>'Assessment 1'!N16</f>
        <v>0</v>
      </c>
      <c r="O17" s="35">
        <f>'Assessment 1'!O16</f>
        <v>0</v>
      </c>
      <c r="P17" s="35">
        <f>'Assessment 1'!P16</f>
        <v>0</v>
      </c>
      <c r="Q17" s="35">
        <f>'Assessment 1'!Q16</f>
        <v>0</v>
      </c>
      <c r="R17" s="35">
        <f>'Assessment 1'!R16</f>
        <v>0</v>
      </c>
      <c r="S17" s="35">
        <f>'Assessment 1'!S16</f>
        <v>0</v>
      </c>
      <c r="T17" s="35">
        <f>'Assessment 1'!T16</f>
        <v>0</v>
      </c>
      <c r="U17" s="35">
        <f>'Assessment 1'!U16</f>
        <v>0</v>
      </c>
      <c r="V17" s="35">
        <f>'Assessment 1'!V16</f>
        <v>0</v>
      </c>
      <c r="W17" s="35">
        <f>'Assessment 1'!W16</f>
        <v>0</v>
      </c>
      <c r="X17" s="35">
        <f>'Assessment 1'!X16</f>
        <v>0</v>
      </c>
      <c r="Y17" s="35">
        <f>'Assessment 1'!Y16</f>
        <v>0</v>
      </c>
      <c r="Z17" s="35">
        <f>'Assessment 1'!Z16</f>
        <v>0</v>
      </c>
      <c r="AA17" s="35">
        <f>'Assessment 1'!AA16</f>
        <v>0</v>
      </c>
      <c r="AB17" s="35">
        <f>'Assessment 1'!AB16</f>
        <v>0</v>
      </c>
      <c r="AC17" s="35">
        <f>'Assessment 1'!AC16</f>
        <v>0</v>
      </c>
      <c r="AD17" s="35">
        <f>'Assessment 1'!AD16</f>
        <v>0</v>
      </c>
      <c r="AE17" s="35">
        <f>'Assessment 1'!AE16</f>
        <v>0</v>
      </c>
      <c r="AF17" s="35">
        <f>'Assessment 1'!AF16</f>
        <v>0</v>
      </c>
      <c r="AG17" s="35">
        <f>'Assessment 1'!AG16</f>
        <v>0</v>
      </c>
      <c r="AH17" s="35">
        <f>'Assessment 1'!AH16</f>
        <v>0</v>
      </c>
      <c r="AI17" s="35">
        <f>'Assessment 1'!AI16</f>
        <v>0</v>
      </c>
      <c r="AJ17" s="35">
        <f>'Assessment 1'!AJ16</f>
        <v>0</v>
      </c>
      <c r="AK17" s="35">
        <f>'Assessment 1'!AK16</f>
        <v>0</v>
      </c>
      <c r="AL17" s="35">
        <f>'Assessment 1'!AL16</f>
        <v>0</v>
      </c>
      <c r="AM17" s="17">
        <f t="shared" si="0"/>
        <v>10</v>
      </c>
      <c r="AN17" s="16"/>
      <c r="AO17" s="16"/>
      <c r="AP17" s="169"/>
      <c r="AQ17" s="169"/>
      <c r="AR17" s="169"/>
      <c r="AS17" s="169"/>
    </row>
    <row r="18" spans="1:414" ht="23.4" customHeight="1" x14ac:dyDescent="0.3">
      <c r="A18" s="9">
        <f>'Assessment 1'!A17</f>
        <v>4</v>
      </c>
      <c r="B18" s="4" t="str">
        <f>'Assessment 1'!B17</f>
        <v>Interprets data on pictograms to compare two amounts</v>
      </c>
      <c r="C18" s="39">
        <f>'Assessment 1'!C17</f>
        <v>16</v>
      </c>
      <c r="D18" s="203"/>
      <c r="E18" s="35">
        <f>'Assessment 1'!E17</f>
        <v>3</v>
      </c>
      <c r="F18" s="35">
        <f>'Assessment 1'!F17</f>
        <v>3</v>
      </c>
      <c r="G18" s="35">
        <f>'Assessment 1'!G17</f>
        <v>3</v>
      </c>
      <c r="H18" s="35">
        <f>'Assessment 1'!H17</f>
        <v>4</v>
      </c>
      <c r="I18" s="35">
        <f>'Assessment 1'!I17</f>
        <v>0</v>
      </c>
      <c r="J18" s="35">
        <f>'Assessment 1'!J17</f>
        <v>0</v>
      </c>
      <c r="K18" s="35">
        <f>'Assessment 1'!K17</f>
        <v>0</v>
      </c>
      <c r="L18" s="35">
        <f>'Assessment 1'!L17</f>
        <v>0</v>
      </c>
      <c r="M18" s="35">
        <f>'Assessment 1'!M17</f>
        <v>0</v>
      </c>
      <c r="N18" s="35">
        <f>'Assessment 1'!N17</f>
        <v>0</v>
      </c>
      <c r="O18" s="35">
        <f>'Assessment 1'!O17</f>
        <v>0</v>
      </c>
      <c r="P18" s="35">
        <f>'Assessment 1'!P17</f>
        <v>0</v>
      </c>
      <c r="Q18" s="35">
        <f>'Assessment 1'!Q17</f>
        <v>0</v>
      </c>
      <c r="R18" s="35">
        <f>'Assessment 1'!R17</f>
        <v>0</v>
      </c>
      <c r="S18" s="35">
        <f>'Assessment 1'!S17</f>
        <v>0</v>
      </c>
      <c r="T18" s="35">
        <f>'Assessment 1'!T17</f>
        <v>0</v>
      </c>
      <c r="U18" s="35">
        <f>'Assessment 1'!U17</f>
        <v>0</v>
      </c>
      <c r="V18" s="35">
        <f>'Assessment 1'!V17</f>
        <v>0</v>
      </c>
      <c r="W18" s="35">
        <f>'Assessment 1'!W17</f>
        <v>0</v>
      </c>
      <c r="X18" s="35">
        <f>'Assessment 1'!X17</f>
        <v>0</v>
      </c>
      <c r="Y18" s="35">
        <f>'Assessment 1'!Y17</f>
        <v>0</v>
      </c>
      <c r="Z18" s="35">
        <f>'Assessment 1'!Z17</f>
        <v>0</v>
      </c>
      <c r="AA18" s="35">
        <f>'Assessment 1'!AA17</f>
        <v>0</v>
      </c>
      <c r="AB18" s="35">
        <f>'Assessment 1'!AB17</f>
        <v>0</v>
      </c>
      <c r="AC18" s="35">
        <f>'Assessment 1'!AC17</f>
        <v>0</v>
      </c>
      <c r="AD18" s="35">
        <f>'Assessment 1'!AD17</f>
        <v>0</v>
      </c>
      <c r="AE18" s="35">
        <f>'Assessment 1'!AE17</f>
        <v>0</v>
      </c>
      <c r="AF18" s="35">
        <f>'Assessment 1'!AF17</f>
        <v>0</v>
      </c>
      <c r="AG18" s="35">
        <f>'Assessment 1'!AG17</f>
        <v>0</v>
      </c>
      <c r="AH18" s="35">
        <f>'Assessment 1'!AH17</f>
        <v>0</v>
      </c>
      <c r="AI18" s="35">
        <f>'Assessment 1'!AI17</f>
        <v>0</v>
      </c>
      <c r="AJ18" s="35">
        <f>'Assessment 1'!AJ17</f>
        <v>0</v>
      </c>
      <c r="AK18" s="35">
        <f>'Assessment 1'!AK17</f>
        <v>0</v>
      </c>
      <c r="AL18" s="35">
        <f>'Assessment 1'!AL17</f>
        <v>0</v>
      </c>
      <c r="AM18" s="17">
        <f t="shared" si="0"/>
        <v>13</v>
      </c>
      <c r="AN18" s="16"/>
      <c r="AO18" s="16"/>
      <c r="AP18" s="169"/>
      <c r="AQ18" s="169"/>
      <c r="AR18" s="169"/>
      <c r="AS18" s="169"/>
    </row>
    <row r="19" spans="1:414" ht="25.2" customHeight="1" x14ac:dyDescent="0.3">
      <c r="A19" s="9">
        <f>'Assessment 1'!A18</f>
        <v>4</v>
      </c>
      <c r="B19" s="4" t="str">
        <f>'Assessment 1'!B18</f>
        <v>Represents and displays data using tally charts</v>
      </c>
      <c r="C19" s="39">
        <f>'Assessment 1'!C18</f>
        <v>17</v>
      </c>
      <c r="D19" s="203"/>
      <c r="E19" s="35">
        <f>'Assessment 1'!E18</f>
        <v>2</v>
      </c>
      <c r="F19" s="35">
        <f>'Assessment 1'!F18</f>
        <v>4</v>
      </c>
      <c r="G19" s="35">
        <f>'Assessment 1'!G18</f>
        <v>3</v>
      </c>
      <c r="H19" s="35">
        <f>'Assessment 1'!H18</f>
        <v>4</v>
      </c>
      <c r="I19" s="35">
        <f>'Assessment 1'!I18</f>
        <v>0</v>
      </c>
      <c r="J19" s="35">
        <f>'Assessment 1'!J18</f>
        <v>0</v>
      </c>
      <c r="K19" s="35">
        <f>'Assessment 1'!K18</f>
        <v>0</v>
      </c>
      <c r="L19" s="35">
        <f>'Assessment 1'!L18</f>
        <v>0</v>
      </c>
      <c r="M19" s="35">
        <f>'Assessment 1'!M18</f>
        <v>0</v>
      </c>
      <c r="N19" s="35">
        <f>'Assessment 1'!N18</f>
        <v>0</v>
      </c>
      <c r="O19" s="35">
        <f>'Assessment 1'!O18</f>
        <v>0</v>
      </c>
      <c r="P19" s="35">
        <f>'Assessment 1'!P18</f>
        <v>0</v>
      </c>
      <c r="Q19" s="35">
        <f>'Assessment 1'!Q18</f>
        <v>0</v>
      </c>
      <c r="R19" s="35">
        <f>'Assessment 1'!R18</f>
        <v>0</v>
      </c>
      <c r="S19" s="35">
        <f>'Assessment 1'!S18</f>
        <v>0</v>
      </c>
      <c r="T19" s="35">
        <f>'Assessment 1'!T18</f>
        <v>0</v>
      </c>
      <c r="U19" s="35">
        <f>'Assessment 1'!U18</f>
        <v>0</v>
      </c>
      <c r="V19" s="35">
        <f>'Assessment 1'!V18</f>
        <v>0</v>
      </c>
      <c r="W19" s="35">
        <f>'Assessment 1'!W18</f>
        <v>0</v>
      </c>
      <c r="X19" s="35">
        <f>'Assessment 1'!X18</f>
        <v>0</v>
      </c>
      <c r="Y19" s="35">
        <f>'Assessment 1'!Y18</f>
        <v>0</v>
      </c>
      <c r="Z19" s="35">
        <f>'Assessment 1'!Z18</f>
        <v>0</v>
      </c>
      <c r="AA19" s="35">
        <f>'Assessment 1'!AA18</f>
        <v>0</v>
      </c>
      <c r="AB19" s="35">
        <f>'Assessment 1'!AB18</f>
        <v>0</v>
      </c>
      <c r="AC19" s="35">
        <f>'Assessment 1'!AC18</f>
        <v>0</v>
      </c>
      <c r="AD19" s="35">
        <f>'Assessment 1'!AD18</f>
        <v>0</v>
      </c>
      <c r="AE19" s="35">
        <f>'Assessment 1'!AE18</f>
        <v>0</v>
      </c>
      <c r="AF19" s="35">
        <f>'Assessment 1'!AF18</f>
        <v>0</v>
      </c>
      <c r="AG19" s="35">
        <f>'Assessment 1'!AG18</f>
        <v>0</v>
      </c>
      <c r="AH19" s="35">
        <f>'Assessment 1'!AH18</f>
        <v>0</v>
      </c>
      <c r="AI19" s="35">
        <f>'Assessment 1'!AI18</f>
        <v>0</v>
      </c>
      <c r="AJ19" s="35">
        <f>'Assessment 1'!AJ18</f>
        <v>0</v>
      </c>
      <c r="AK19" s="35">
        <f>'Assessment 1'!AK18</f>
        <v>0</v>
      </c>
      <c r="AL19" s="35">
        <f>'Assessment 1'!AL18</f>
        <v>0</v>
      </c>
      <c r="AM19" s="17">
        <f t="shared" si="0"/>
        <v>13</v>
      </c>
      <c r="AN19" s="16"/>
      <c r="AO19" s="16"/>
      <c r="AP19" s="169"/>
      <c r="AQ19" s="169"/>
      <c r="AR19" s="169"/>
      <c r="AS19" s="169"/>
    </row>
    <row r="20" spans="1:414" ht="25.8" customHeight="1" x14ac:dyDescent="0.3">
      <c r="A20" s="9">
        <f>'Assessment 1'!A19</f>
        <v>4</v>
      </c>
      <c r="B20" s="4" t="str">
        <f>'Assessment 1'!B19</f>
        <v>Interprets data on pictograms to solve problems</v>
      </c>
      <c r="C20" s="39">
        <f>'Assessment 1'!C19</f>
        <v>18</v>
      </c>
      <c r="D20" s="204"/>
      <c r="E20" s="35">
        <f>'Assessment 1'!E19</f>
        <v>4</v>
      </c>
      <c r="F20" s="35">
        <f>'Assessment 1'!F19</f>
        <v>4</v>
      </c>
      <c r="G20" s="35">
        <f>'Assessment 1'!G19</f>
        <v>3</v>
      </c>
      <c r="H20" s="35">
        <f>'Assessment 1'!H19</f>
        <v>4</v>
      </c>
      <c r="I20" s="35">
        <f>'Assessment 1'!I19</f>
        <v>0</v>
      </c>
      <c r="J20" s="35">
        <f>'Assessment 1'!J19</f>
        <v>0</v>
      </c>
      <c r="K20" s="35">
        <f>'Assessment 1'!K19</f>
        <v>0</v>
      </c>
      <c r="L20" s="35">
        <f>'Assessment 1'!L19</f>
        <v>0</v>
      </c>
      <c r="M20" s="35">
        <f>'Assessment 1'!M19</f>
        <v>0</v>
      </c>
      <c r="N20" s="35">
        <f>'Assessment 1'!N19</f>
        <v>0</v>
      </c>
      <c r="O20" s="35">
        <f>'Assessment 1'!O19</f>
        <v>0</v>
      </c>
      <c r="P20" s="35">
        <f>'Assessment 1'!P19</f>
        <v>0</v>
      </c>
      <c r="Q20" s="35">
        <f>'Assessment 1'!Q19</f>
        <v>0</v>
      </c>
      <c r="R20" s="35">
        <f>'Assessment 1'!R19</f>
        <v>0</v>
      </c>
      <c r="S20" s="35">
        <f>'Assessment 1'!S19</f>
        <v>0</v>
      </c>
      <c r="T20" s="35">
        <f>'Assessment 1'!T19</f>
        <v>0</v>
      </c>
      <c r="U20" s="35">
        <f>'Assessment 1'!U19</f>
        <v>0</v>
      </c>
      <c r="V20" s="35">
        <f>'Assessment 1'!V19</f>
        <v>0</v>
      </c>
      <c r="W20" s="35">
        <f>'Assessment 1'!W19</f>
        <v>0</v>
      </c>
      <c r="X20" s="35">
        <f>'Assessment 1'!X19</f>
        <v>0</v>
      </c>
      <c r="Y20" s="35">
        <f>'Assessment 1'!Y19</f>
        <v>0</v>
      </c>
      <c r="Z20" s="35">
        <f>'Assessment 1'!Z19</f>
        <v>0</v>
      </c>
      <c r="AA20" s="35">
        <f>'Assessment 1'!AA19</f>
        <v>0</v>
      </c>
      <c r="AB20" s="35">
        <f>'Assessment 1'!AB19</f>
        <v>0</v>
      </c>
      <c r="AC20" s="35">
        <f>'Assessment 1'!AC19</f>
        <v>0</v>
      </c>
      <c r="AD20" s="35">
        <f>'Assessment 1'!AD19</f>
        <v>0</v>
      </c>
      <c r="AE20" s="35">
        <f>'Assessment 1'!AE19</f>
        <v>0</v>
      </c>
      <c r="AF20" s="35">
        <f>'Assessment 1'!AF19</f>
        <v>0</v>
      </c>
      <c r="AG20" s="35">
        <f>'Assessment 1'!AG19</f>
        <v>0</v>
      </c>
      <c r="AH20" s="35">
        <f>'Assessment 1'!AH19</f>
        <v>0</v>
      </c>
      <c r="AI20" s="35">
        <f>'Assessment 1'!AI19</f>
        <v>0</v>
      </c>
      <c r="AJ20" s="35">
        <f>'Assessment 1'!AJ19</f>
        <v>0</v>
      </c>
      <c r="AK20" s="35">
        <f>'Assessment 1'!AK19</f>
        <v>0</v>
      </c>
      <c r="AL20" s="35">
        <f>'Assessment 1'!AL19</f>
        <v>0</v>
      </c>
      <c r="AM20" s="58">
        <f t="shared" si="0"/>
        <v>15</v>
      </c>
      <c r="AN20" s="16"/>
      <c r="AO20" s="16"/>
      <c r="AP20" s="169"/>
      <c r="AQ20" s="169"/>
      <c r="AR20" s="169"/>
      <c r="AS20" s="169"/>
    </row>
    <row r="21" spans="1:414" ht="12.75" customHeight="1" x14ac:dyDescent="0.3">
      <c r="A21" s="51"/>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16"/>
      <c r="AO21" s="16"/>
      <c r="AP21" s="169"/>
      <c r="AQ21" s="169"/>
      <c r="AR21" s="169"/>
      <c r="AS21" s="169"/>
    </row>
    <row r="22" spans="1:414" s="6" customFormat="1" ht="27" customHeight="1" x14ac:dyDescent="0.3">
      <c r="A22" s="220"/>
      <c r="B22" s="218" t="s">
        <v>16</v>
      </c>
      <c r="C22" s="219"/>
      <c r="D22" s="219"/>
      <c r="E22" s="59">
        <f t="shared" ref="E22:AL22" si="1">SUMIF($A3:$A20,1,E3:E20)</f>
        <v>12</v>
      </c>
      <c r="F22" s="59">
        <f t="shared" si="1"/>
        <v>15</v>
      </c>
      <c r="G22" s="59">
        <f t="shared" si="1"/>
        <v>8</v>
      </c>
      <c r="H22" s="59">
        <f t="shared" si="1"/>
        <v>24</v>
      </c>
      <c r="I22" s="59">
        <f t="shared" si="1"/>
        <v>0</v>
      </c>
      <c r="J22" s="59">
        <f t="shared" si="1"/>
        <v>0</v>
      </c>
      <c r="K22" s="59">
        <f t="shared" si="1"/>
        <v>0</v>
      </c>
      <c r="L22" s="59">
        <f t="shared" si="1"/>
        <v>0</v>
      </c>
      <c r="M22" s="59">
        <f t="shared" si="1"/>
        <v>0</v>
      </c>
      <c r="N22" s="59">
        <f t="shared" si="1"/>
        <v>0</v>
      </c>
      <c r="O22" s="59">
        <f t="shared" si="1"/>
        <v>0</v>
      </c>
      <c r="P22" s="59">
        <f t="shared" si="1"/>
        <v>0</v>
      </c>
      <c r="Q22" s="59">
        <f t="shared" si="1"/>
        <v>0</v>
      </c>
      <c r="R22" s="59">
        <f t="shared" si="1"/>
        <v>0</v>
      </c>
      <c r="S22" s="59">
        <f t="shared" si="1"/>
        <v>0</v>
      </c>
      <c r="T22" s="59">
        <f t="shared" si="1"/>
        <v>0</v>
      </c>
      <c r="U22" s="59">
        <f t="shared" si="1"/>
        <v>0</v>
      </c>
      <c r="V22" s="59">
        <f t="shared" si="1"/>
        <v>0</v>
      </c>
      <c r="W22" s="59">
        <f t="shared" si="1"/>
        <v>0</v>
      </c>
      <c r="X22" s="59">
        <f t="shared" si="1"/>
        <v>0</v>
      </c>
      <c r="Y22" s="59">
        <f t="shared" si="1"/>
        <v>0</v>
      </c>
      <c r="Z22" s="59">
        <f t="shared" si="1"/>
        <v>0</v>
      </c>
      <c r="AA22" s="59">
        <f t="shared" si="1"/>
        <v>0</v>
      </c>
      <c r="AB22" s="59">
        <f t="shared" si="1"/>
        <v>0</v>
      </c>
      <c r="AC22" s="59">
        <f t="shared" si="1"/>
        <v>0</v>
      </c>
      <c r="AD22" s="59">
        <f t="shared" si="1"/>
        <v>0</v>
      </c>
      <c r="AE22" s="59">
        <f t="shared" si="1"/>
        <v>0</v>
      </c>
      <c r="AF22" s="59">
        <f t="shared" si="1"/>
        <v>0</v>
      </c>
      <c r="AG22" s="59">
        <f t="shared" si="1"/>
        <v>0</v>
      </c>
      <c r="AH22" s="59">
        <f t="shared" si="1"/>
        <v>0</v>
      </c>
      <c r="AI22" s="59">
        <f t="shared" si="1"/>
        <v>0</v>
      </c>
      <c r="AJ22" s="59">
        <f t="shared" si="1"/>
        <v>0</v>
      </c>
      <c r="AK22" s="59">
        <f t="shared" si="1"/>
        <v>0</v>
      </c>
      <c r="AL22" s="60">
        <f t="shared" si="1"/>
        <v>0</v>
      </c>
      <c r="AM22" s="16"/>
      <c r="AN22" s="16"/>
      <c r="AO22" s="16"/>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6" customFormat="1" ht="24" customHeight="1" x14ac:dyDescent="0.3">
      <c r="A23" s="220"/>
      <c r="B23" s="222" t="s">
        <v>17</v>
      </c>
      <c r="C23" s="223"/>
      <c r="D23" s="223"/>
      <c r="E23" s="29">
        <f t="shared" ref="E23:AL23" si="2">SUMIF($A3:$A20,2,E3:E20)</f>
        <v>7</v>
      </c>
      <c r="F23" s="29">
        <f t="shared" si="2"/>
        <v>11</v>
      </c>
      <c r="G23" s="29">
        <f t="shared" si="2"/>
        <v>13</v>
      </c>
      <c r="H23" s="29">
        <f t="shared" si="2"/>
        <v>11</v>
      </c>
      <c r="I23" s="29">
        <f t="shared" si="2"/>
        <v>0</v>
      </c>
      <c r="J23" s="29">
        <f t="shared" si="2"/>
        <v>0</v>
      </c>
      <c r="K23" s="29">
        <f t="shared" si="2"/>
        <v>0</v>
      </c>
      <c r="L23" s="29">
        <f t="shared" si="2"/>
        <v>0</v>
      </c>
      <c r="M23" s="29">
        <f t="shared" si="2"/>
        <v>0</v>
      </c>
      <c r="N23" s="29">
        <f t="shared" si="2"/>
        <v>0</v>
      </c>
      <c r="O23" s="29">
        <f t="shared" si="2"/>
        <v>0</v>
      </c>
      <c r="P23" s="29">
        <f t="shared" si="2"/>
        <v>0</v>
      </c>
      <c r="Q23" s="29">
        <f t="shared" si="2"/>
        <v>0</v>
      </c>
      <c r="R23" s="29">
        <f t="shared" si="2"/>
        <v>0</v>
      </c>
      <c r="S23" s="29">
        <f t="shared" si="2"/>
        <v>0</v>
      </c>
      <c r="T23" s="29">
        <f t="shared" si="2"/>
        <v>0</v>
      </c>
      <c r="U23" s="29">
        <f t="shared" si="2"/>
        <v>0</v>
      </c>
      <c r="V23" s="29">
        <f t="shared" si="2"/>
        <v>0</v>
      </c>
      <c r="W23" s="29">
        <f t="shared" si="2"/>
        <v>0</v>
      </c>
      <c r="X23" s="29">
        <f t="shared" si="2"/>
        <v>0</v>
      </c>
      <c r="Y23" s="29">
        <f t="shared" si="2"/>
        <v>0</v>
      </c>
      <c r="Z23" s="29">
        <f t="shared" si="2"/>
        <v>0</v>
      </c>
      <c r="AA23" s="29">
        <f t="shared" si="2"/>
        <v>0</v>
      </c>
      <c r="AB23" s="29">
        <f t="shared" si="2"/>
        <v>0</v>
      </c>
      <c r="AC23" s="29">
        <f t="shared" si="2"/>
        <v>0</v>
      </c>
      <c r="AD23" s="29">
        <f t="shared" si="2"/>
        <v>0</v>
      </c>
      <c r="AE23" s="29">
        <f t="shared" si="2"/>
        <v>0</v>
      </c>
      <c r="AF23" s="29">
        <f t="shared" si="2"/>
        <v>0</v>
      </c>
      <c r="AG23" s="29">
        <f t="shared" si="2"/>
        <v>0</v>
      </c>
      <c r="AH23" s="29">
        <f t="shared" si="2"/>
        <v>0</v>
      </c>
      <c r="AI23" s="29">
        <f t="shared" si="2"/>
        <v>0</v>
      </c>
      <c r="AJ23" s="29">
        <f t="shared" si="2"/>
        <v>0</v>
      </c>
      <c r="AK23" s="29">
        <f t="shared" si="2"/>
        <v>0</v>
      </c>
      <c r="AL23" s="42">
        <f t="shared" si="2"/>
        <v>0</v>
      </c>
      <c r="AM23" s="16"/>
      <c r="AN23" s="16"/>
      <c r="AO23" s="16"/>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row>
    <row r="24" spans="1:414" s="6" customFormat="1" ht="22.2" customHeight="1" x14ac:dyDescent="0.3">
      <c r="A24" s="220"/>
      <c r="B24" s="224" t="s">
        <v>18</v>
      </c>
      <c r="C24" s="225"/>
      <c r="D24" s="225"/>
      <c r="E24" s="34">
        <f t="shared" ref="E24:AL24" si="3">SUMIF($A3:$A20,3,E3:E20)</f>
        <v>8</v>
      </c>
      <c r="F24" s="34">
        <f t="shared" si="3"/>
        <v>9</v>
      </c>
      <c r="G24" s="34">
        <f t="shared" si="3"/>
        <v>2</v>
      </c>
      <c r="H24" s="34">
        <f t="shared" si="3"/>
        <v>12</v>
      </c>
      <c r="I24" s="34">
        <f t="shared" si="3"/>
        <v>0</v>
      </c>
      <c r="J24" s="34">
        <f t="shared" si="3"/>
        <v>0</v>
      </c>
      <c r="K24" s="34">
        <f t="shared" si="3"/>
        <v>0</v>
      </c>
      <c r="L24" s="34">
        <f t="shared" si="3"/>
        <v>0</v>
      </c>
      <c r="M24" s="34">
        <f t="shared" si="3"/>
        <v>0</v>
      </c>
      <c r="N24" s="34">
        <f t="shared" si="3"/>
        <v>0</v>
      </c>
      <c r="O24" s="34">
        <f t="shared" si="3"/>
        <v>0</v>
      </c>
      <c r="P24" s="34">
        <f t="shared" si="3"/>
        <v>0</v>
      </c>
      <c r="Q24" s="34">
        <f t="shared" si="3"/>
        <v>0</v>
      </c>
      <c r="R24" s="34">
        <f t="shared" si="3"/>
        <v>0</v>
      </c>
      <c r="S24" s="34">
        <f t="shared" si="3"/>
        <v>0</v>
      </c>
      <c r="T24" s="34">
        <f t="shared" si="3"/>
        <v>0</v>
      </c>
      <c r="U24" s="34">
        <f t="shared" si="3"/>
        <v>0</v>
      </c>
      <c r="V24" s="34">
        <f t="shared" si="3"/>
        <v>0</v>
      </c>
      <c r="W24" s="34">
        <f t="shared" si="3"/>
        <v>0</v>
      </c>
      <c r="X24" s="34">
        <f t="shared" si="3"/>
        <v>0</v>
      </c>
      <c r="Y24" s="34">
        <f t="shared" si="3"/>
        <v>0</v>
      </c>
      <c r="Z24" s="34">
        <f t="shared" si="3"/>
        <v>0</v>
      </c>
      <c r="AA24" s="34">
        <f t="shared" si="3"/>
        <v>0</v>
      </c>
      <c r="AB24" s="34">
        <f t="shared" si="3"/>
        <v>0</v>
      </c>
      <c r="AC24" s="34">
        <f t="shared" si="3"/>
        <v>0</v>
      </c>
      <c r="AD24" s="34">
        <f t="shared" si="3"/>
        <v>0</v>
      </c>
      <c r="AE24" s="34">
        <f t="shared" si="3"/>
        <v>0</v>
      </c>
      <c r="AF24" s="34">
        <f t="shared" si="3"/>
        <v>0</v>
      </c>
      <c r="AG24" s="34">
        <f t="shared" si="3"/>
        <v>0</v>
      </c>
      <c r="AH24" s="34">
        <f t="shared" si="3"/>
        <v>0</v>
      </c>
      <c r="AI24" s="34">
        <f t="shared" si="3"/>
        <v>0</v>
      </c>
      <c r="AJ24" s="34">
        <f t="shared" si="3"/>
        <v>0</v>
      </c>
      <c r="AK24" s="34">
        <f t="shared" si="3"/>
        <v>0</v>
      </c>
      <c r="AL24" s="43">
        <f t="shared" si="3"/>
        <v>0</v>
      </c>
      <c r="AM24" s="16"/>
      <c r="AN24" s="16"/>
      <c r="AO24" s="16"/>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row>
    <row r="25" spans="1:414" s="6" customFormat="1" ht="26.4" customHeight="1" x14ac:dyDescent="0.3">
      <c r="A25" s="220"/>
      <c r="B25" s="226" t="s">
        <v>19</v>
      </c>
      <c r="C25" s="227"/>
      <c r="D25" s="227"/>
      <c r="E25" s="40">
        <f t="shared" ref="E25:AL25" si="4">SUMIF($A3:$A20,4,E3:E20)</f>
        <v>10</v>
      </c>
      <c r="F25" s="40">
        <f t="shared" si="4"/>
        <v>19</v>
      </c>
      <c r="G25" s="40">
        <f t="shared" si="4"/>
        <v>13</v>
      </c>
      <c r="H25" s="40">
        <f t="shared" si="4"/>
        <v>18</v>
      </c>
      <c r="I25" s="40">
        <f t="shared" si="4"/>
        <v>0</v>
      </c>
      <c r="J25" s="40">
        <f t="shared" si="4"/>
        <v>0</v>
      </c>
      <c r="K25" s="40">
        <f t="shared" si="4"/>
        <v>0</v>
      </c>
      <c r="L25" s="40">
        <f t="shared" si="4"/>
        <v>0</v>
      </c>
      <c r="M25" s="40">
        <f t="shared" si="4"/>
        <v>0</v>
      </c>
      <c r="N25" s="40">
        <f t="shared" si="4"/>
        <v>0</v>
      </c>
      <c r="O25" s="40">
        <f t="shared" si="4"/>
        <v>0</v>
      </c>
      <c r="P25" s="40">
        <f t="shared" si="4"/>
        <v>0</v>
      </c>
      <c r="Q25" s="40">
        <f t="shared" si="4"/>
        <v>0</v>
      </c>
      <c r="R25" s="40">
        <f t="shared" si="4"/>
        <v>0</v>
      </c>
      <c r="S25" s="40">
        <f t="shared" si="4"/>
        <v>0</v>
      </c>
      <c r="T25" s="40">
        <f t="shared" si="4"/>
        <v>0</v>
      </c>
      <c r="U25" s="40">
        <f t="shared" si="4"/>
        <v>0</v>
      </c>
      <c r="V25" s="40">
        <f t="shared" si="4"/>
        <v>0</v>
      </c>
      <c r="W25" s="40">
        <f t="shared" si="4"/>
        <v>0</v>
      </c>
      <c r="X25" s="40">
        <f t="shared" si="4"/>
        <v>0</v>
      </c>
      <c r="Y25" s="40">
        <f t="shared" si="4"/>
        <v>0</v>
      </c>
      <c r="Z25" s="40">
        <f t="shared" si="4"/>
        <v>0</v>
      </c>
      <c r="AA25" s="40">
        <f t="shared" si="4"/>
        <v>0</v>
      </c>
      <c r="AB25" s="40">
        <f t="shared" si="4"/>
        <v>0</v>
      </c>
      <c r="AC25" s="40">
        <f t="shared" si="4"/>
        <v>0</v>
      </c>
      <c r="AD25" s="40">
        <f t="shared" si="4"/>
        <v>0</v>
      </c>
      <c r="AE25" s="40">
        <f t="shared" si="4"/>
        <v>0</v>
      </c>
      <c r="AF25" s="40">
        <f t="shared" si="4"/>
        <v>0</v>
      </c>
      <c r="AG25" s="40">
        <f t="shared" si="4"/>
        <v>0</v>
      </c>
      <c r="AH25" s="40">
        <f t="shared" si="4"/>
        <v>0</v>
      </c>
      <c r="AI25" s="40">
        <f t="shared" si="4"/>
        <v>0</v>
      </c>
      <c r="AJ25" s="40">
        <f t="shared" si="4"/>
        <v>0</v>
      </c>
      <c r="AK25" s="40">
        <f t="shared" si="4"/>
        <v>0</v>
      </c>
      <c r="AL25" s="61">
        <f t="shared" si="4"/>
        <v>0</v>
      </c>
      <c r="AM25" s="16"/>
      <c r="AN25" s="16"/>
      <c r="AO25" s="16"/>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s="6" customFormat="1" ht="22.8" customHeight="1" x14ac:dyDescent="0.3">
      <c r="A26" s="221"/>
      <c r="B26" s="215" t="s">
        <v>20</v>
      </c>
      <c r="C26" s="216"/>
      <c r="D26" s="217"/>
      <c r="E26" s="15">
        <f t="shared" ref="E26:AL26" si="5">SUM(E3:E8,E9:E12,E13:E15,E16:E20)</f>
        <v>37</v>
      </c>
      <c r="F26" s="15">
        <f t="shared" si="5"/>
        <v>54</v>
      </c>
      <c r="G26" s="15">
        <f t="shared" si="5"/>
        <v>36</v>
      </c>
      <c r="H26" s="15">
        <f t="shared" si="5"/>
        <v>65</v>
      </c>
      <c r="I26" s="15">
        <f t="shared" si="5"/>
        <v>0</v>
      </c>
      <c r="J26" s="15">
        <f t="shared" si="5"/>
        <v>0</v>
      </c>
      <c r="K26" s="15">
        <f t="shared" si="5"/>
        <v>0</v>
      </c>
      <c r="L26" s="15">
        <f t="shared" si="5"/>
        <v>0</v>
      </c>
      <c r="M26" s="15">
        <f t="shared" si="5"/>
        <v>0</v>
      </c>
      <c r="N26" s="15">
        <f t="shared" si="5"/>
        <v>0</v>
      </c>
      <c r="O26" s="15">
        <f t="shared" si="5"/>
        <v>0</v>
      </c>
      <c r="P26" s="15">
        <f t="shared" si="5"/>
        <v>0</v>
      </c>
      <c r="Q26" s="15">
        <f t="shared" si="5"/>
        <v>0</v>
      </c>
      <c r="R26" s="15">
        <f t="shared" si="5"/>
        <v>0</v>
      </c>
      <c r="S26" s="15">
        <f t="shared" si="5"/>
        <v>0</v>
      </c>
      <c r="T26" s="15">
        <f t="shared" si="5"/>
        <v>0</v>
      </c>
      <c r="U26" s="15">
        <f t="shared" si="5"/>
        <v>0</v>
      </c>
      <c r="V26" s="15">
        <f t="shared" si="5"/>
        <v>0</v>
      </c>
      <c r="W26" s="15">
        <f t="shared" si="5"/>
        <v>0</v>
      </c>
      <c r="X26" s="15">
        <f t="shared" si="5"/>
        <v>0</v>
      </c>
      <c r="Y26" s="15">
        <f t="shared" si="5"/>
        <v>0</v>
      </c>
      <c r="Z26" s="15">
        <f t="shared" si="5"/>
        <v>0</v>
      </c>
      <c r="AA26" s="15">
        <f t="shared" si="5"/>
        <v>0</v>
      </c>
      <c r="AB26" s="15">
        <f t="shared" si="5"/>
        <v>0</v>
      </c>
      <c r="AC26" s="15">
        <f t="shared" si="5"/>
        <v>0</v>
      </c>
      <c r="AD26" s="15">
        <f t="shared" si="5"/>
        <v>0</v>
      </c>
      <c r="AE26" s="15">
        <f t="shared" si="5"/>
        <v>0</v>
      </c>
      <c r="AF26" s="15">
        <f t="shared" si="5"/>
        <v>0</v>
      </c>
      <c r="AG26" s="15">
        <f t="shared" si="5"/>
        <v>0</v>
      </c>
      <c r="AH26" s="15">
        <f t="shared" si="5"/>
        <v>0</v>
      </c>
      <c r="AI26" s="15">
        <f t="shared" si="5"/>
        <v>0</v>
      </c>
      <c r="AJ26" s="15">
        <f t="shared" si="5"/>
        <v>0</v>
      </c>
      <c r="AK26" s="15">
        <f t="shared" si="5"/>
        <v>0</v>
      </c>
      <c r="AL26" s="41">
        <f t="shared" si="5"/>
        <v>0</v>
      </c>
      <c r="AM26" s="16"/>
      <c r="AN26" s="16"/>
      <c r="AO26" s="1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x14ac:dyDescent="0.3">
      <c r="A27" s="19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row>
    <row r="28" spans="1:414" ht="32.25" customHeight="1" x14ac:dyDescent="0.3">
      <c r="A28" s="272" t="s">
        <v>59</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3"/>
      <c r="AN28" s="192"/>
      <c r="AO28" s="192"/>
    </row>
    <row r="29" spans="1:414" ht="23.4" customHeight="1" x14ac:dyDescent="0.3">
      <c r="A29" s="66">
        <f>'Assessment 2'!A2</f>
        <v>5</v>
      </c>
      <c r="B29" s="67" t="str">
        <f>'Assessment 2'!B2</f>
        <v>Compares and sequences units of time</v>
      </c>
      <c r="C29" s="39">
        <f>'Assessment 2'!C2</f>
        <v>19</v>
      </c>
      <c r="D29" s="241" t="str">
        <f>'Assessment 2'!D2</f>
        <v>M.T</v>
      </c>
      <c r="E29" s="80">
        <f>'Assessment 2'!E2</f>
        <v>4</v>
      </c>
      <c r="F29" s="80">
        <f>'Assessment 2'!F2</f>
        <v>2</v>
      </c>
      <c r="G29" s="80">
        <f>'Assessment 2'!G2</f>
        <v>4</v>
      </c>
      <c r="H29" s="80">
        <f>'Assessment 2'!H2</f>
        <v>2</v>
      </c>
      <c r="I29" s="80">
        <f>'Assessment 2'!I2</f>
        <v>0</v>
      </c>
      <c r="J29" s="80">
        <f>'Assessment 2'!J2</f>
        <v>0</v>
      </c>
      <c r="K29" s="80">
        <f>'Assessment 2'!K2</f>
        <v>0</v>
      </c>
      <c r="L29" s="80">
        <f>'Assessment 2'!L2</f>
        <v>0</v>
      </c>
      <c r="M29" s="80">
        <f>'Assessment 2'!M2</f>
        <v>0</v>
      </c>
      <c r="N29" s="80">
        <f>'Assessment 2'!N2</f>
        <v>0</v>
      </c>
      <c r="O29" s="80">
        <f>'Assessment 2'!O2</f>
        <v>0</v>
      </c>
      <c r="P29" s="80">
        <f>'Assessment 2'!P2</f>
        <v>0</v>
      </c>
      <c r="Q29" s="80">
        <f>'Assessment 2'!Q2</f>
        <v>0</v>
      </c>
      <c r="R29" s="80">
        <f>'Assessment 2'!R2</f>
        <v>0</v>
      </c>
      <c r="S29" s="80">
        <f>'Assessment 2'!S2</f>
        <v>0</v>
      </c>
      <c r="T29" s="80">
        <f>'Assessment 2'!T2</f>
        <v>0</v>
      </c>
      <c r="U29" s="80">
        <f>'Assessment 2'!U2</f>
        <v>0</v>
      </c>
      <c r="V29" s="80">
        <f>'Assessment 2'!V2</f>
        <v>0</v>
      </c>
      <c r="W29" s="80">
        <f>'Assessment 2'!W2</f>
        <v>0</v>
      </c>
      <c r="X29" s="80">
        <f>'Assessment 2'!X2</f>
        <v>0</v>
      </c>
      <c r="Y29" s="80">
        <f>'Assessment 2'!Y2</f>
        <v>0</v>
      </c>
      <c r="Z29" s="80">
        <f>'Assessment 2'!Z2</f>
        <v>0</v>
      </c>
      <c r="AA29" s="80">
        <f>'Assessment 2'!AA2</f>
        <v>0</v>
      </c>
      <c r="AB29" s="80">
        <f>'Assessment 2'!AB2</f>
        <v>0</v>
      </c>
      <c r="AC29" s="80">
        <f>'Assessment 2'!AC2</f>
        <v>0</v>
      </c>
      <c r="AD29" s="80">
        <f>'Assessment 2'!AD2</f>
        <v>0</v>
      </c>
      <c r="AE29" s="80">
        <f>'Assessment 2'!AE2</f>
        <v>0</v>
      </c>
      <c r="AF29" s="80">
        <f>'Assessment 2'!AF2</f>
        <v>0</v>
      </c>
      <c r="AG29" s="80">
        <f>'Assessment 2'!AG2</f>
        <v>0</v>
      </c>
      <c r="AH29" s="80">
        <f>'Assessment 2'!AH2</f>
        <v>0</v>
      </c>
      <c r="AI29" s="80">
        <f>'Assessment 2'!AI2</f>
        <v>0</v>
      </c>
      <c r="AJ29" s="80">
        <f>'Assessment 2'!AJ2</f>
        <v>0</v>
      </c>
      <c r="AK29" s="80">
        <f>'Assessment 2'!AK2</f>
        <v>0</v>
      </c>
      <c r="AL29" s="80">
        <f>'Assessment 2'!AL2</f>
        <v>0</v>
      </c>
      <c r="AM29" s="17">
        <f t="shared" ref="AM29:AM41" si="6">SUM(E29:AL29)</f>
        <v>12</v>
      </c>
      <c r="AN29" s="192"/>
      <c r="AO29" s="192"/>
    </row>
    <row r="30" spans="1:414" ht="22.8" customHeight="1" x14ac:dyDescent="0.3">
      <c r="A30" s="66">
        <f>'Assessment 2'!A3</f>
        <v>5</v>
      </c>
      <c r="B30" s="67" t="str">
        <f>'Assessment 2'!B3</f>
        <v>Identifies and matches equivalent units of time </v>
      </c>
      <c r="C30" s="39">
        <f>'Assessment 2'!C3</f>
        <v>20</v>
      </c>
      <c r="D30" s="203"/>
      <c r="E30" s="70">
        <f>'Assessment 2'!E3</f>
        <v>4</v>
      </c>
      <c r="F30" s="70">
        <f>'Assessment 2'!F3</f>
        <v>0</v>
      </c>
      <c r="G30" s="70">
        <f>'Assessment 2'!G3</f>
        <v>4</v>
      </c>
      <c r="H30" s="70">
        <f>'Assessment 2'!H3</f>
        <v>3</v>
      </c>
      <c r="I30" s="70">
        <f>'Assessment 2'!I3</f>
        <v>0</v>
      </c>
      <c r="J30" s="70">
        <f>'Assessment 2'!J3</f>
        <v>0</v>
      </c>
      <c r="K30" s="70">
        <f>'Assessment 2'!K3</f>
        <v>0</v>
      </c>
      <c r="L30" s="70">
        <f>'Assessment 2'!L3</f>
        <v>0</v>
      </c>
      <c r="M30" s="70">
        <f>'Assessment 2'!M3</f>
        <v>0</v>
      </c>
      <c r="N30" s="70">
        <f>'Assessment 2'!N3</f>
        <v>0</v>
      </c>
      <c r="O30" s="70">
        <f>'Assessment 2'!O3</f>
        <v>0</v>
      </c>
      <c r="P30" s="70">
        <f>'Assessment 2'!P3</f>
        <v>0</v>
      </c>
      <c r="Q30" s="70">
        <f>'Assessment 2'!Q3</f>
        <v>0</v>
      </c>
      <c r="R30" s="70">
        <f>'Assessment 2'!R3</f>
        <v>0</v>
      </c>
      <c r="S30" s="70">
        <f>'Assessment 2'!S3</f>
        <v>0</v>
      </c>
      <c r="T30" s="70">
        <f>'Assessment 2'!T3</f>
        <v>0</v>
      </c>
      <c r="U30" s="70">
        <f>'Assessment 2'!U3</f>
        <v>0</v>
      </c>
      <c r="V30" s="70">
        <f>'Assessment 2'!V3</f>
        <v>0</v>
      </c>
      <c r="W30" s="70">
        <f>'Assessment 2'!W3</f>
        <v>0</v>
      </c>
      <c r="X30" s="70">
        <f>'Assessment 2'!X3</f>
        <v>0</v>
      </c>
      <c r="Y30" s="70">
        <f>'Assessment 2'!Y3</f>
        <v>0</v>
      </c>
      <c r="Z30" s="70">
        <f>'Assessment 2'!Z3</f>
        <v>0</v>
      </c>
      <c r="AA30" s="70">
        <f>'Assessment 2'!AA3</f>
        <v>0</v>
      </c>
      <c r="AB30" s="70">
        <f>'Assessment 2'!AB3</f>
        <v>0</v>
      </c>
      <c r="AC30" s="70">
        <f>'Assessment 2'!AC3</f>
        <v>0</v>
      </c>
      <c r="AD30" s="70">
        <f>'Assessment 2'!AD3</f>
        <v>0</v>
      </c>
      <c r="AE30" s="70">
        <f>'Assessment 2'!AE3</f>
        <v>0</v>
      </c>
      <c r="AF30" s="70">
        <f>'Assessment 2'!AF3</f>
        <v>0</v>
      </c>
      <c r="AG30" s="70">
        <f>'Assessment 2'!AG3</f>
        <v>0</v>
      </c>
      <c r="AH30" s="70">
        <f>'Assessment 2'!AH3</f>
        <v>0</v>
      </c>
      <c r="AI30" s="70">
        <f>'Assessment 2'!AI3</f>
        <v>0</v>
      </c>
      <c r="AJ30" s="70">
        <f>'Assessment 2'!AJ3</f>
        <v>0</v>
      </c>
      <c r="AK30" s="70">
        <f>'Assessment 2'!AK3</f>
        <v>0</v>
      </c>
      <c r="AL30" s="70">
        <f>'Assessment 2'!AL3</f>
        <v>0</v>
      </c>
      <c r="AM30" s="17">
        <f t="shared" si="6"/>
        <v>11</v>
      </c>
      <c r="AN30" s="192"/>
      <c r="AO30" s="192"/>
    </row>
    <row r="31" spans="1:414" ht="25.8" customHeight="1" x14ac:dyDescent="0.3">
      <c r="A31" s="66">
        <f>'Assessment 2'!A4</f>
        <v>5</v>
      </c>
      <c r="B31" s="67" t="str">
        <f>'Assessment 2'!B4</f>
        <v>Identifies characteristics of months</v>
      </c>
      <c r="C31" s="39">
        <f>'Assessment 2'!C4</f>
        <v>21</v>
      </c>
      <c r="D31" s="203"/>
      <c r="E31" s="70">
        <f>'Assessment 2'!E4</f>
        <v>4</v>
      </c>
      <c r="F31" s="70">
        <f>'Assessment 2'!F4</f>
        <v>2</v>
      </c>
      <c r="G31" s="70">
        <f>'Assessment 2'!G4</f>
        <v>3</v>
      </c>
      <c r="H31" s="70">
        <f>'Assessment 2'!H4</f>
        <v>1</v>
      </c>
      <c r="I31" s="70">
        <f>'Assessment 2'!I4</f>
        <v>0</v>
      </c>
      <c r="J31" s="70">
        <f>'Assessment 2'!J4</f>
        <v>0</v>
      </c>
      <c r="K31" s="70">
        <f>'Assessment 2'!K4</f>
        <v>0</v>
      </c>
      <c r="L31" s="70">
        <f>'Assessment 2'!L4</f>
        <v>0</v>
      </c>
      <c r="M31" s="70">
        <f>'Assessment 2'!M4</f>
        <v>0</v>
      </c>
      <c r="N31" s="70">
        <f>'Assessment 2'!N4</f>
        <v>0</v>
      </c>
      <c r="O31" s="70">
        <f>'Assessment 2'!O4</f>
        <v>0</v>
      </c>
      <c r="P31" s="70">
        <f>'Assessment 2'!P4</f>
        <v>0</v>
      </c>
      <c r="Q31" s="70">
        <f>'Assessment 2'!Q4</f>
        <v>0</v>
      </c>
      <c r="R31" s="70">
        <f>'Assessment 2'!R4</f>
        <v>0</v>
      </c>
      <c r="S31" s="70">
        <f>'Assessment 2'!S4</f>
        <v>0</v>
      </c>
      <c r="T31" s="70">
        <f>'Assessment 2'!T4</f>
        <v>0</v>
      </c>
      <c r="U31" s="70">
        <f>'Assessment 2'!U4</f>
        <v>0</v>
      </c>
      <c r="V31" s="70">
        <f>'Assessment 2'!V4</f>
        <v>0</v>
      </c>
      <c r="W31" s="70">
        <f>'Assessment 2'!W4</f>
        <v>0</v>
      </c>
      <c r="X31" s="70">
        <f>'Assessment 2'!X4</f>
        <v>0</v>
      </c>
      <c r="Y31" s="70">
        <f>'Assessment 2'!Y4</f>
        <v>0</v>
      </c>
      <c r="Z31" s="70">
        <f>'Assessment 2'!Z4</f>
        <v>0</v>
      </c>
      <c r="AA31" s="70">
        <f>'Assessment 2'!AA4</f>
        <v>0</v>
      </c>
      <c r="AB31" s="70">
        <f>'Assessment 2'!AB4</f>
        <v>0</v>
      </c>
      <c r="AC31" s="70">
        <f>'Assessment 2'!AC4</f>
        <v>0</v>
      </c>
      <c r="AD31" s="70">
        <f>'Assessment 2'!AD4</f>
        <v>0</v>
      </c>
      <c r="AE31" s="70">
        <f>'Assessment 2'!AE4</f>
        <v>0</v>
      </c>
      <c r="AF31" s="70">
        <f>'Assessment 2'!AF4</f>
        <v>0</v>
      </c>
      <c r="AG31" s="70">
        <f>'Assessment 2'!AG4</f>
        <v>0</v>
      </c>
      <c r="AH31" s="70">
        <f>'Assessment 2'!AH4</f>
        <v>0</v>
      </c>
      <c r="AI31" s="70">
        <f>'Assessment 2'!AI4</f>
        <v>0</v>
      </c>
      <c r="AJ31" s="70">
        <f>'Assessment 2'!AJ4</f>
        <v>0</v>
      </c>
      <c r="AK31" s="70">
        <f>'Assessment 2'!AK4</f>
        <v>0</v>
      </c>
      <c r="AL31" s="70">
        <f>'Assessment 2'!AL4</f>
        <v>0</v>
      </c>
      <c r="AM31" s="17">
        <f t="shared" si="6"/>
        <v>10</v>
      </c>
      <c r="AN31" s="192"/>
      <c r="AO31" s="192"/>
    </row>
    <row r="32" spans="1:414" ht="25.2" customHeight="1" x14ac:dyDescent="0.3">
      <c r="A32" s="66">
        <f>'Assessment 2'!A5</f>
        <v>5</v>
      </c>
      <c r="B32" s="67" t="str">
        <f>'Assessment 2'!B5</f>
        <v>Orders and compares lengths of elapsed time</v>
      </c>
      <c r="C32" s="39">
        <f>'Assessment 2'!C5</f>
        <v>22</v>
      </c>
      <c r="D32" s="203"/>
      <c r="E32" s="70">
        <f>'Assessment 2'!E5</f>
        <v>4</v>
      </c>
      <c r="F32" s="70">
        <f>'Assessment 2'!F5</f>
        <v>0</v>
      </c>
      <c r="G32" s="70">
        <f>'Assessment 2'!G5</f>
        <v>4</v>
      </c>
      <c r="H32" s="70">
        <f>'Assessment 2'!H5</f>
        <v>2</v>
      </c>
      <c r="I32" s="70">
        <f>'Assessment 2'!I5</f>
        <v>0</v>
      </c>
      <c r="J32" s="70">
        <f>'Assessment 2'!J5</f>
        <v>0</v>
      </c>
      <c r="K32" s="70">
        <f>'Assessment 2'!K5</f>
        <v>0</v>
      </c>
      <c r="L32" s="70">
        <f>'Assessment 2'!L5</f>
        <v>0</v>
      </c>
      <c r="M32" s="70">
        <f>'Assessment 2'!M5</f>
        <v>0</v>
      </c>
      <c r="N32" s="70">
        <f>'Assessment 2'!N5</f>
        <v>0</v>
      </c>
      <c r="O32" s="70">
        <f>'Assessment 2'!O5</f>
        <v>0</v>
      </c>
      <c r="P32" s="70">
        <f>'Assessment 2'!P5</f>
        <v>0</v>
      </c>
      <c r="Q32" s="70">
        <f>'Assessment 2'!Q5</f>
        <v>0</v>
      </c>
      <c r="R32" s="70">
        <f>'Assessment 2'!R5</f>
        <v>0</v>
      </c>
      <c r="S32" s="70">
        <f>'Assessment 2'!S5</f>
        <v>0</v>
      </c>
      <c r="T32" s="70">
        <f>'Assessment 2'!T5</f>
        <v>0</v>
      </c>
      <c r="U32" s="70">
        <f>'Assessment 2'!U5</f>
        <v>0</v>
      </c>
      <c r="V32" s="70">
        <f>'Assessment 2'!V5</f>
        <v>0</v>
      </c>
      <c r="W32" s="70">
        <f>'Assessment 2'!W5</f>
        <v>0</v>
      </c>
      <c r="X32" s="70">
        <f>'Assessment 2'!X5</f>
        <v>0</v>
      </c>
      <c r="Y32" s="70">
        <f>'Assessment 2'!Y5</f>
        <v>0</v>
      </c>
      <c r="Z32" s="70">
        <f>'Assessment 2'!Z5</f>
        <v>0</v>
      </c>
      <c r="AA32" s="70">
        <f>'Assessment 2'!AA5</f>
        <v>0</v>
      </c>
      <c r="AB32" s="70">
        <f>'Assessment 2'!AB5</f>
        <v>0</v>
      </c>
      <c r="AC32" s="70">
        <f>'Assessment 2'!AC5</f>
        <v>0</v>
      </c>
      <c r="AD32" s="70">
        <f>'Assessment 2'!AD5</f>
        <v>0</v>
      </c>
      <c r="AE32" s="70">
        <f>'Assessment 2'!AE5</f>
        <v>0</v>
      </c>
      <c r="AF32" s="70">
        <f>'Assessment 2'!AF5</f>
        <v>0</v>
      </c>
      <c r="AG32" s="70">
        <f>'Assessment 2'!AG5</f>
        <v>0</v>
      </c>
      <c r="AH32" s="70">
        <f>'Assessment 2'!AH5</f>
        <v>0</v>
      </c>
      <c r="AI32" s="70">
        <f>'Assessment 2'!AI5</f>
        <v>0</v>
      </c>
      <c r="AJ32" s="70">
        <f>'Assessment 2'!AJ5</f>
        <v>0</v>
      </c>
      <c r="AK32" s="70">
        <f>'Assessment 2'!AK5</f>
        <v>0</v>
      </c>
      <c r="AL32" s="70">
        <f>'Assessment 2'!AL5</f>
        <v>0</v>
      </c>
      <c r="AM32" s="17">
        <f t="shared" si="6"/>
        <v>10</v>
      </c>
      <c r="AN32" s="192"/>
      <c r="AO32" s="192"/>
    </row>
    <row r="33" spans="1:41" ht="34.200000000000003" customHeight="1" x14ac:dyDescent="0.3">
      <c r="A33" s="66">
        <f>'Assessment 2'!A6</f>
        <v>5</v>
      </c>
      <c r="B33" s="67" t="str">
        <f>'Assessment 2'!B6</f>
        <v>Reads and records time in quarter-hour intervals on analogue and digital clocks</v>
      </c>
      <c r="C33" s="39">
        <f>'Assessment 2'!C6</f>
        <v>23</v>
      </c>
      <c r="D33" s="204"/>
      <c r="E33" s="69">
        <f>'Assessment 2'!E6</f>
        <v>3</v>
      </c>
      <c r="F33" s="69">
        <f>'Assessment 2'!F6</f>
        <v>1</v>
      </c>
      <c r="G33" s="69">
        <f>'Assessment 2'!G6</f>
        <v>4</v>
      </c>
      <c r="H33" s="69">
        <f>'Assessment 2'!H6</f>
        <v>0</v>
      </c>
      <c r="I33" s="69">
        <f>'Assessment 2'!I6</f>
        <v>0</v>
      </c>
      <c r="J33" s="69">
        <f>'Assessment 2'!J6</f>
        <v>0</v>
      </c>
      <c r="K33" s="69">
        <f>'Assessment 2'!K6</f>
        <v>0</v>
      </c>
      <c r="L33" s="69">
        <f>'Assessment 2'!L6</f>
        <v>0</v>
      </c>
      <c r="M33" s="69">
        <f>'Assessment 2'!M6</f>
        <v>0</v>
      </c>
      <c r="N33" s="69">
        <f>'Assessment 2'!N6</f>
        <v>0</v>
      </c>
      <c r="O33" s="69">
        <f>'Assessment 2'!O6</f>
        <v>0</v>
      </c>
      <c r="P33" s="69">
        <f>'Assessment 2'!P6</f>
        <v>0</v>
      </c>
      <c r="Q33" s="69">
        <f>'Assessment 2'!Q6</f>
        <v>0</v>
      </c>
      <c r="R33" s="69">
        <f>'Assessment 2'!R6</f>
        <v>0</v>
      </c>
      <c r="S33" s="69">
        <f>'Assessment 2'!S6</f>
        <v>0</v>
      </c>
      <c r="T33" s="69">
        <f>'Assessment 2'!T6</f>
        <v>0</v>
      </c>
      <c r="U33" s="69">
        <f>'Assessment 2'!U6</f>
        <v>0</v>
      </c>
      <c r="V33" s="69">
        <f>'Assessment 2'!V6</f>
        <v>0</v>
      </c>
      <c r="W33" s="69">
        <f>'Assessment 2'!W6</f>
        <v>0</v>
      </c>
      <c r="X33" s="69">
        <f>'Assessment 2'!X6</f>
        <v>0</v>
      </c>
      <c r="Y33" s="69">
        <f>'Assessment 2'!Y6</f>
        <v>0</v>
      </c>
      <c r="Z33" s="69">
        <f>'Assessment 2'!Z6</f>
        <v>0</v>
      </c>
      <c r="AA33" s="69">
        <f>'Assessment 2'!AA6</f>
        <v>0</v>
      </c>
      <c r="AB33" s="69">
        <f>'Assessment 2'!AB6</f>
        <v>0</v>
      </c>
      <c r="AC33" s="69">
        <f>'Assessment 2'!AC6</f>
        <v>0</v>
      </c>
      <c r="AD33" s="69">
        <f>'Assessment 2'!AD6</f>
        <v>0</v>
      </c>
      <c r="AE33" s="69">
        <f>'Assessment 2'!AE6</f>
        <v>0</v>
      </c>
      <c r="AF33" s="69">
        <f>'Assessment 2'!AF6</f>
        <v>0</v>
      </c>
      <c r="AG33" s="69">
        <f>'Assessment 2'!AG6</f>
        <v>0</v>
      </c>
      <c r="AH33" s="69">
        <f>'Assessment 2'!AH6</f>
        <v>0</v>
      </c>
      <c r="AI33" s="69">
        <f>'Assessment 2'!AI6</f>
        <v>0</v>
      </c>
      <c r="AJ33" s="69">
        <f>'Assessment 2'!AJ6</f>
        <v>0</v>
      </c>
      <c r="AK33" s="69">
        <f>'Assessment 2'!AK6</f>
        <v>0</v>
      </c>
      <c r="AL33" s="69">
        <f>'Assessment 2'!AL6</f>
        <v>0</v>
      </c>
      <c r="AM33" s="17">
        <f t="shared" si="6"/>
        <v>8</v>
      </c>
      <c r="AN33" s="192"/>
      <c r="AO33" s="192"/>
    </row>
    <row r="34" spans="1:41" ht="30" customHeight="1" x14ac:dyDescent="0.3">
      <c r="A34" s="73">
        <f>'Assessment 2'!A7</f>
        <v>6</v>
      </c>
      <c r="B34" s="190" t="str">
        <f>'Assessment 2'!B7</f>
        <v>Identifies and classifies 2-D shapes according to common properties </v>
      </c>
      <c r="C34" s="39">
        <f>'Assessment 2'!C7</f>
        <v>24</v>
      </c>
      <c r="D34" s="241" t="str">
        <f>'Assessment 2'!D7</f>
        <v>SS.S</v>
      </c>
      <c r="E34" s="74">
        <f>'Assessment 2'!E7</f>
        <v>2</v>
      </c>
      <c r="F34" s="74">
        <f>'Assessment 2'!F7</f>
        <v>4</v>
      </c>
      <c r="G34" s="74">
        <f>'Assessment 2'!G7</f>
        <v>4</v>
      </c>
      <c r="H34" s="74">
        <f>'Assessment 2'!H7</f>
        <v>2</v>
      </c>
      <c r="I34" s="74">
        <f>'Assessment 2'!I7</f>
        <v>0</v>
      </c>
      <c r="J34" s="74">
        <f>'Assessment 2'!J7</f>
        <v>0</v>
      </c>
      <c r="K34" s="74">
        <f>'Assessment 2'!K7</f>
        <v>0</v>
      </c>
      <c r="L34" s="74">
        <f>'Assessment 2'!L7</f>
        <v>0</v>
      </c>
      <c r="M34" s="74">
        <f>'Assessment 2'!M7</f>
        <v>0</v>
      </c>
      <c r="N34" s="74">
        <f>'Assessment 2'!N7</f>
        <v>0</v>
      </c>
      <c r="O34" s="74">
        <f>'Assessment 2'!O7</f>
        <v>0</v>
      </c>
      <c r="P34" s="74">
        <f>'Assessment 2'!P7</f>
        <v>0</v>
      </c>
      <c r="Q34" s="74">
        <f>'Assessment 2'!Q7</f>
        <v>0</v>
      </c>
      <c r="R34" s="74">
        <f>'Assessment 2'!R7</f>
        <v>0</v>
      </c>
      <c r="S34" s="74">
        <f>'Assessment 2'!S7</f>
        <v>0</v>
      </c>
      <c r="T34" s="74">
        <f>'Assessment 2'!T7</f>
        <v>0</v>
      </c>
      <c r="U34" s="74">
        <f>'Assessment 2'!U7</f>
        <v>0</v>
      </c>
      <c r="V34" s="74">
        <f>'Assessment 2'!V7</f>
        <v>0</v>
      </c>
      <c r="W34" s="74">
        <f>'Assessment 2'!W7</f>
        <v>0</v>
      </c>
      <c r="X34" s="74">
        <f>'Assessment 2'!X7</f>
        <v>0</v>
      </c>
      <c r="Y34" s="74">
        <f>'Assessment 2'!Y7</f>
        <v>0</v>
      </c>
      <c r="Z34" s="74">
        <f>'Assessment 2'!Z7</f>
        <v>0</v>
      </c>
      <c r="AA34" s="74">
        <f>'Assessment 2'!AA7</f>
        <v>0</v>
      </c>
      <c r="AB34" s="74">
        <f>'Assessment 2'!AB7</f>
        <v>0</v>
      </c>
      <c r="AC34" s="74">
        <f>'Assessment 2'!AC7</f>
        <v>0</v>
      </c>
      <c r="AD34" s="74">
        <f>'Assessment 2'!AD7</f>
        <v>0</v>
      </c>
      <c r="AE34" s="74">
        <f>'Assessment 2'!AE7</f>
        <v>0</v>
      </c>
      <c r="AF34" s="74">
        <f>'Assessment 2'!AF7</f>
        <v>0</v>
      </c>
      <c r="AG34" s="74">
        <f>'Assessment 2'!AG7</f>
        <v>0</v>
      </c>
      <c r="AH34" s="74">
        <f>'Assessment 2'!AH7</f>
        <v>0</v>
      </c>
      <c r="AI34" s="74">
        <f>'Assessment 2'!AI7</f>
        <v>0</v>
      </c>
      <c r="AJ34" s="74">
        <f>'Assessment 2'!AJ7</f>
        <v>0</v>
      </c>
      <c r="AK34" s="74">
        <f>'Assessment 2'!AK7</f>
        <v>0</v>
      </c>
      <c r="AL34" s="74">
        <f>'Assessment 2'!AL7</f>
        <v>0</v>
      </c>
      <c r="AM34" s="18">
        <f t="shared" si="6"/>
        <v>12</v>
      </c>
      <c r="AN34" s="192"/>
      <c r="AO34" s="192"/>
    </row>
    <row r="35" spans="1:41" ht="30.6" customHeight="1" x14ac:dyDescent="0.3">
      <c r="A35" s="73">
        <f>'Assessment 2'!A8</f>
        <v>6</v>
      </c>
      <c r="B35" s="190" t="str">
        <f>'Assessment 2'!B8</f>
        <v>Identifies and classifies 3-D shapes according to common properties</v>
      </c>
      <c r="C35" s="39">
        <f>'Assessment 2'!C8</f>
        <v>25</v>
      </c>
      <c r="D35" s="204"/>
      <c r="E35" s="74">
        <f>'Assessment 2'!E8</f>
        <v>3</v>
      </c>
      <c r="F35" s="74">
        <f>'Assessment 2'!F8</f>
        <v>1</v>
      </c>
      <c r="G35" s="74">
        <f>'Assessment 2'!G8</f>
        <v>4</v>
      </c>
      <c r="H35" s="74">
        <f>'Assessment 2'!H8</f>
        <v>3</v>
      </c>
      <c r="I35" s="74">
        <f>'Assessment 2'!I8</f>
        <v>0</v>
      </c>
      <c r="J35" s="74">
        <f>'Assessment 2'!J8</f>
        <v>0</v>
      </c>
      <c r="K35" s="74">
        <f>'Assessment 2'!K8</f>
        <v>0</v>
      </c>
      <c r="L35" s="74">
        <f>'Assessment 2'!L8</f>
        <v>0</v>
      </c>
      <c r="M35" s="74">
        <f>'Assessment 2'!M8</f>
        <v>0</v>
      </c>
      <c r="N35" s="74">
        <f>'Assessment 2'!N8</f>
        <v>0</v>
      </c>
      <c r="O35" s="74">
        <f>'Assessment 2'!O8</f>
        <v>0</v>
      </c>
      <c r="P35" s="74">
        <f>'Assessment 2'!P8</f>
        <v>0</v>
      </c>
      <c r="Q35" s="74">
        <f>'Assessment 2'!Q8</f>
        <v>0</v>
      </c>
      <c r="R35" s="74">
        <f>'Assessment 2'!R8</f>
        <v>0</v>
      </c>
      <c r="S35" s="74">
        <f>'Assessment 2'!S8</f>
        <v>0</v>
      </c>
      <c r="T35" s="74">
        <f>'Assessment 2'!T8</f>
        <v>0</v>
      </c>
      <c r="U35" s="74">
        <f>'Assessment 2'!U8</f>
        <v>0</v>
      </c>
      <c r="V35" s="74">
        <f>'Assessment 2'!V8</f>
        <v>0</v>
      </c>
      <c r="W35" s="74">
        <f>'Assessment 2'!W8</f>
        <v>0</v>
      </c>
      <c r="X35" s="74">
        <f>'Assessment 2'!X8</f>
        <v>0</v>
      </c>
      <c r="Y35" s="74">
        <f>'Assessment 2'!Y8</f>
        <v>0</v>
      </c>
      <c r="Z35" s="74">
        <f>'Assessment 2'!Z8</f>
        <v>0</v>
      </c>
      <c r="AA35" s="74">
        <f>'Assessment 2'!AA8</f>
        <v>0</v>
      </c>
      <c r="AB35" s="74">
        <f>'Assessment 2'!AB8</f>
        <v>0</v>
      </c>
      <c r="AC35" s="74">
        <f>'Assessment 2'!AC8</f>
        <v>0</v>
      </c>
      <c r="AD35" s="74">
        <f>'Assessment 2'!AD8</f>
        <v>0</v>
      </c>
      <c r="AE35" s="74">
        <f>'Assessment 2'!AE8</f>
        <v>0</v>
      </c>
      <c r="AF35" s="74">
        <f>'Assessment 2'!AF8</f>
        <v>0</v>
      </c>
      <c r="AG35" s="74">
        <f>'Assessment 2'!AG8</f>
        <v>0</v>
      </c>
      <c r="AH35" s="74">
        <f>'Assessment 2'!AH8</f>
        <v>0</v>
      </c>
      <c r="AI35" s="74">
        <f>'Assessment 2'!AI8</f>
        <v>0</v>
      </c>
      <c r="AJ35" s="74">
        <f>'Assessment 2'!AJ8</f>
        <v>0</v>
      </c>
      <c r="AK35" s="74">
        <f>'Assessment 2'!AK8</f>
        <v>0</v>
      </c>
      <c r="AL35" s="74">
        <f>'Assessment 2'!AL8</f>
        <v>0</v>
      </c>
      <c r="AM35" s="17">
        <f t="shared" si="6"/>
        <v>11</v>
      </c>
      <c r="AN35" s="192"/>
      <c r="AO35" s="192"/>
    </row>
    <row r="36" spans="1:41" ht="32.4" customHeight="1" x14ac:dyDescent="0.3">
      <c r="A36" s="75">
        <f>'Assessment 2'!A9</f>
        <v>7</v>
      </c>
      <c r="B36" s="77" t="str">
        <f>'Assessment 2'!B9</f>
        <v>Compares sets/numbers, and represents the relationship between these sets/ numbers using &lt;, &gt;, or =</v>
      </c>
      <c r="C36" s="39">
        <f>'Assessment 2'!C9</f>
        <v>26</v>
      </c>
      <c r="D36" s="202" t="str">
        <f>'Assessment 2'!D9</f>
        <v>N.NC
N.PVBT
N.SO</v>
      </c>
      <c r="E36" s="78">
        <f>'Assessment 2'!E9</f>
        <v>4</v>
      </c>
      <c r="F36" s="78">
        <f>'Assessment 2'!F9</f>
        <v>3</v>
      </c>
      <c r="G36" s="78">
        <f>'Assessment 2'!G9</f>
        <v>4</v>
      </c>
      <c r="H36" s="78">
        <f>'Assessment 2'!H9</f>
        <v>2</v>
      </c>
      <c r="I36" s="78">
        <f>'Assessment 2'!I9</f>
        <v>0</v>
      </c>
      <c r="J36" s="78">
        <f>'Assessment 2'!J9</f>
        <v>0</v>
      </c>
      <c r="K36" s="78">
        <f>'Assessment 2'!K9</f>
        <v>0</v>
      </c>
      <c r="L36" s="78">
        <f>'Assessment 2'!L9</f>
        <v>0</v>
      </c>
      <c r="M36" s="78">
        <f>'Assessment 2'!M9</f>
        <v>0</v>
      </c>
      <c r="N36" s="78">
        <f>'Assessment 2'!N9</f>
        <v>0</v>
      </c>
      <c r="O36" s="78">
        <f>'Assessment 2'!O9</f>
        <v>0</v>
      </c>
      <c r="P36" s="78">
        <f>'Assessment 2'!P9</f>
        <v>0</v>
      </c>
      <c r="Q36" s="78">
        <f>'Assessment 2'!Q9</f>
        <v>0</v>
      </c>
      <c r="R36" s="78">
        <f>'Assessment 2'!R9</f>
        <v>0</v>
      </c>
      <c r="S36" s="78">
        <f>'Assessment 2'!S9</f>
        <v>0</v>
      </c>
      <c r="T36" s="78">
        <f>'Assessment 2'!T9</f>
        <v>0</v>
      </c>
      <c r="U36" s="78">
        <f>'Assessment 2'!U9</f>
        <v>0</v>
      </c>
      <c r="V36" s="78">
        <f>'Assessment 2'!V9</f>
        <v>0</v>
      </c>
      <c r="W36" s="78">
        <f>'Assessment 2'!W9</f>
        <v>0</v>
      </c>
      <c r="X36" s="78">
        <f>'Assessment 2'!X9</f>
        <v>0</v>
      </c>
      <c r="Y36" s="78">
        <f>'Assessment 2'!Y9</f>
        <v>0</v>
      </c>
      <c r="Z36" s="78">
        <f>'Assessment 2'!Z9</f>
        <v>0</v>
      </c>
      <c r="AA36" s="78">
        <f>'Assessment 2'!AA9</f>
        <v>0</v>
      </c>
      <c r="AB36" s="78">
        <f>'Assessment 2'!AB9</f>
        <v>0</v>
      </c>
      <c r="AC36" s="78">
        <f>'Assessment 2'!AC9</f>
        <v>0</v>
      </c>
      <c r="AD36" s="78">
        <f>'Assessment 2'!AD9</f>
        <v>0</v>
      </c>
      <c r="AE36" s="78">
        <f>'Assessment 2'!AE9</f>
        <v>0</v>
      </c>
      <c r="AF36" s="78">
        <f>'Assessment 2'!AF9</f>
        <v>0</v>
      </c>
      <c r="AG36" s="78">
        <f>'Assessment 2'!AG9</f>
        <v>0</v>
      </c>
      <c r="AH36" s="78">
        <f>'Assessment 2'!AH9</f>
        <v>0</v>
      </c>
      <c r="AI36" s="78">
        <f>'Assessment 2'!AI9</f>
        <v>0</v>
      </c>
      <c r="AJ36" s="78">
        <f>'Assessment 2'!AJ9</f>
        <v>0</v>
      </c>
      <c r="AK36" s="78">
        <f>'Assessment 2'!AK9</f>
        <v>0</v>
      </c>
      <c r="AL36" s="78">
        <f>'Assessment 2'!AL9</f>
        <v>0</v>
      </c>
      <c r="AM36" s="17">
        <f t="shared" si="6"/>
        <v>13</v>
      </c>
      <c r="AN36" s="192"/>
      <c r="AO36" s="192"/>
    </row>
    <row r="37" spans="1:41" ht="22.8" customHeight="1" x14ac:dyDescent="0.3">
      <c r="A37" s="75">
        <f>'Assessment 2'!A10</f>
        <v>7</v>
      </c>
      <c r="B37" s="77" t="str">
        <f>'Assessment 2'!B10</f>
        <v>Decomposes 3-digit (within 199) whole numbers</v>
      </c>
      <c r="C37" s="39">
        <f>'Assessment 2'!C10</f>
        <v>27</v>
      </c>
      <c r="D37" s="203"/>
      <c r="E37" s="78">
        <f>'Assessment 2'!E10</f>
        <v>3</v>
      </c>
      <c r="F37" s="78">
        <f>'Assessment 2'!F10</f>
        <v>1</v>
      </c>
      <c r="G37" s="78">
        <f>'Assessment 2'!G10</f>
        <v>3</v>
      </c>
      <c r="H37" s="78">
        <f>'Assessment 2'!H10</f>
        <v>2</v>
      </c>
      <c r="I37" s="78">
        <f>'Assessment 2'!I10</f>
        <v>0</v>
      </c>
      <c r="J37" s="78">
        <f>'Assessment 2'!J10</f>
        <v>0</v>
      </c>
      <c r="K37" s="78">
        <f>'Assessment 2'!K10</f>
        <v>0</v>
      </c>
      <c r="L37" s="78">
        <f>'Assessment 2'!L10</f>
        <v>0</v>
      </c>
      <c r="M37" s="78">
        <f>'Assessment 2'!M10</f>
        <v>0</v>
      </c>
      <c r="N37" s="78">
        <f>'Assessment 2'!N10</f>
        <v>0</v>
      </c>
      <c r="O37" s="78">
        <f>'Assessment 2'!O10</f>
        <v>0</v>
      </c>
      <c r="P37" s="78">
        <f>'Assessment 2'!P10</f>
        <v>0</v>
      </c>
      <c r="Q37" s="78">
        <f>'Assessment 2'!Q10</f>
        <v>0</v>
      </c>
      <c r="R37" s="78">
        <f>'Assessment 2'!R10</f>
        <v>0</v>
      </c>
      <c r="S37" s="78">
        <f>'Assessment 2'!S10</f>
        <v>0</v>
      </c>
      <c r="T37" s="78">
        <f>'Assessment 2'!T10</f>
        <v>0</v>
      </c>
      <c r="U37" s="78">
        <f>'Assessment 2'!U10</f>
        <v>0</v>
      </c>
      <c r="V37" s="78">
        <f>'Assessment 2'!V10</f>
        <v>0</v>
      </c>
      <c r="W37" s="78">
        <f>'Assessment 2'!W10</f>
        <v>0</v>
      </c>
      <c r="X37" s="78">
        <f>'Assessment 2'!X10</f>
        <v>0</v>
      </c>
      <c r="Y37" s="78">
        <f>'Assessment 2'!Y10</f>
        <v>0</v>
      </c>
      <c r="Z37" s="78">
        <f>'Assessment 2'!Z10</f>
        <v>0</v>
      </c>
      <c r="AA37" s="78">
        <f>'Assessment 2'!AA10</f>
        <v>0</v>
      </c>
      <c r="AB37" s="78">
        <f>'Assessment 2'!AB10</f>
        <v>0</v>
      </c>
      <c r="AC37" s="78">
        <f>'Assessment 2'!AC10</f>
        <v>0</v>
      </c>
      <c r="AD37" s="78">
        <f>'Assessment 2'!AD10</f>
        <v>0</v>
      </c>
      <c r="AE37" s="78">
        <f>'Assessment 2'!AE10</f>
        <v>0</v>
      </c>
      <c r="AF37" s="78">
        <f>'Assessment 2'!AF10</f>
        <v>0</v>
      </c>
      <c r="AG37" s="78">
        <f>'Assessment 2'!AG10</f>
        <v>0</v>
      </c>
      <c r="AH37" s="78">
        <f>'Assessment 2'!AH10</f>
        <v>0</v>
      </c>
      <c r="AI37" s="78">
        <f>'Assessment 2'!AI10</f>
        <v>0</v>
      </c>
      <c r="AJ37" s="78">
        <f>'Assessment 2'!AJ10</f>
        <v>0</v>
      </c>
      <c r="AK37" s="78">
        <f>'Assessment 2'!AK10</f>
        <v>0</v>
      </c>
      <c r="AL37" s="78">
        <f>'Assessment 2'!AL10</f>
        <v>0</v>
      </c>
      <c r="AM37" s="17">
        <f t="shared" si="6"/>
        <v>9</v>
      </c>
      <c r="AN37" s="192"/>
      <c r="AO37" s="192"/>
    </row>
    <row r="38" spans="1:41" ht="21" customHeight="1" x14ac:dyDescent="0.3">
      <c r="A38" s="75">
        <f>'Assessment 2'!A11</f>
        <v>7</v>
      </c>
      <c r="B38" s="77" t="str">
        <f>'Assessment 2'!B11</f>
        <v>Composes 3-digit (within 199) whole numbers</v>
      </c>
      <c r="C38" s="39">
        <f>'Assessment 2'!C11</f>
        <v>28</v>
      </c>
      <c r="D38" s="203"/>
      <c r="E38" s="78">
        <f>'Assessment 2'!E11</f>
        <v>4</v>
      </c>
      <c r="F38" s="78">
        <f>'Assessment 2'!F11</f>
        <v>0</v>
      </c>
      <c r="G38" s="78">
        <f>'Assessment 2'!G11</f>
        <v>4</v>
      </c>
      <c r="H38" s="78">
        <f>'Assessment 2'!H11</f>
        <v>2</v>
      </c>
      <c r="I38" s="78">
        <f>'Assessment 2'!I11</f>
        <v>0</v>
      </c>
      <c r="J38" s="78">
        <f>'Assessment 2'!J11</f>
        <v>0</v>
      </c>
      <c r="K38" s="78">
        <f>'Assessment 2'!K11</f>
        <v>0</v>
      </c>
      <c r="L38" s="78">
        <f>'Assessment 2'!L11</f>
        <v>0</v>
      </c>
      <c r="M38" s="78">
        <f>'Assessment 2'!M11</f>
        <v>0</v>
      </c>
      <c r="N38" s="78">
        <f>'Assessment 2'!N11</f>
        <v>0</v>
      </c>
      <c r="O38" s="78">
        <f>'Assessment 2'!O11</f>
        <v>0</v>
      </c>
      <c r="P38" s="78">
        <f>'Assessment 2'!P11</f>
        <v>0</v>
      </c>
      <c r="Q38" s="78">
        <f>'Assessment 2'!Q11</f>
        <v>0</v>
      </c>
      <c r="R38" s="78">
        <f>'Assessment 2'!R11</f>
        <v>0</v>
      </c>
      <c r="S38" s="78">
        <f>'Assessment 2'!S11</f>
        <v>0</v>
      </c>
      <c r="T38" s="78">
        <f>'Assessment 2'!T11</f>
        <v>0</v>
      </c>
      <c r="U38" s="78">
        <f>'Assessment 2'!U11</f>
        <v>0</v>
      </c>
      <c r="V38" s="78">
        <f>'Assessment 2'!V11</f>
        <v>0</v>
      </c>
      <c r="W38" s="78">
        <f>'Assessment 2'!W11</f>
        <v>0</v>
      </c>
      <c r="X38" s="78">
        <f>'Assessment 2'!X11</f>
        <v>0</v>
      </c>
      <c r="Y38" s="78">
        <f>'Assessment 2'!Y11</f>
        <v>0</v>
      </c>
      <c r="Z38" s="78">
        <f>'Assessment 2'!Z11</f>
        <v>0</v>
      </c>
      <c r="AA38" s="78">
        <f>'Assessment 2'!AA11</f>
        <v>0</v>
      </c>
      <c r="AB38" s="78">
        <f>'Assessment 2'!AB11</f>
        <v>0</v>
      </c>
      <c r="AC38" s="78">
        <f>'Assessment 2'!AC11</f>
        <v>0</v>
      </c>
      <c r="AD38" s="78">
        <f>'Assessment 2'!AD11</f>
        <v>0</v>
      </c>
      <c r="AE38" s="78">
        <f>'Assessment 2'!AE11</f>
        <v>0</v>
      </c>
      <c r="AF38" s="78">
        <f>'Assessment 2'!AF11</f>
        <v>0</v>
      </c>
      <c r="AG38" s="78">
        <f>'Assessment 2'!AG11</f>
        <v>0</v>
      </c>
      <c r="AH38" s="78">
        <f>'Assessment 2'!AH11</f>
        <v>0</v>
      </c>
      <c r="AI38" s="78">
        <f>'Assessment 2'!AI11</f>
        <v>0</v>
      </c>
      <c r="AJ38" s="78">
        <f>'Assessment 2'!AJ11</f>
        <v>0</v>
      </c>
      <c r="AK38" s="78">
        <f>'Assessment 2'!AK11</f>
        <v>0</v>
      </c>
      <c r="AL38" s="78">
        <f>'Assessment 2'!AL11</f>
        <v>0</v>
      </c>
      <c r="AM38" s="17">
        <f t="shared" si="6"/>
        <v>10</v>
      </c>
      <c r="AN38" s="192"/>
      <c r="AO38" s="192"/>
    </row>
    <row r="39" spans="1:41" ht="22.2" customHeight="1" x14ac:dyDescent="0.3">
      <c r="A39" s="75">
        <f>'Assessment 2'!A12</f>
        <v>7</v>
      </c>
      <c r="B39" s="77" t="str">
        <f>'Assessment 2'!B12</f>
        <v>Rounds 3-digit (within 199) numbers to the nearest ten</v>
      </c>
      <c r="C39" s="39">
        <f>'Assessment 2'!C12</f>
        <v>29</v>
      </c>
      <c r="D39" s="203"/>
      <c r="E39" s="78">
        <f>'Assessment 2'!E12</f>
        <v>4</v>
      </c>
      <c r="F39" s="78">
        <f>'Assessment 2'!F12</f>
        <v>2</v>
      </c>
      <c r="G39" s="78">
        <f>'Assessment 2'!G12</f>
        <v>4</v>
      </c>
      <c r="H39" s="78">
        <f>'Assessment 2'!H12</f>
        <v>2</v>
      </c>
      <c r="I39" s="78">
        <f>'Assessment 2'!I12</f>
        <v>0</v>
      </c>
      <c r="J39" s="78">
        <f>'Assessment 2'!J12</f>
        <v>0</v>
      </c>
      <c r="K39" s="78">
        <f>'Assessment 2'!K12</f>
        <v>0</v>
      </c>
      <c r="L39" s="78">
        <f>'Assessment 2'!L12</f>
        <v>0</v>
      </c>
      <c r="M39" s="78">
        <f>'Assessment 2'!M12</f>
        <v>0</v>
      </c>
      <c r="N39" s="78">
        <f>'Assessment 2'!N12</f>
        <v>0</v>
      </c>
      <c r="O39" s="78">
        <f>'Assessment 2'!O12</f>
        <v>0</v>
      </c>
      <c r="P39" s="78">
        <f>'Assessment 2'!P12</f>
        <v>0</v>
      </c>
      <c r="Q39" s="78">
        <f>'Assessment 2'!Q12</f>
        <v>0</v>
      </c>
      <c r="R39" s="78">
        <f>'Assessment 2'!R12</f>
        <v>0</v>
      </c>
      <c r="S39" s="78">
        <f>'Assessment 2'!S12</f>
        <v>0</v>
      </c>
      <c r="T39" s="78">
        <f>'Assessment 2'!T12</f>
        <v>0</v>
      </c>
      <c r="U39" s="78">
        <f>'Assessment 2'!U12</f>
        <v>0</v>
      </c>
      <c r="V39" s="78">
        <f>'Assessment 2'!V12</f>
        <v>0</v>
      </c>
      <c r="W39" s="78">
        <f>'Assessment 2'!W12</f>
        <v>0</v>
      </c>
      <c r="X39" s="78">
        <f>'Assessment 2'!X12</f>
        <v>0</v>
      </c>
      <c r="Y39" s="78">
        <f>'Assessment 2'!Y12</f>
        <v>0</v>
      </c>
      <c r="Z39" s="78">
        <f>'Assessment 2'!Z12</f>
        <v>0</v>
      </c>
      <c r="AA39" s="78">
        <f>'Assessment 2'!AA12</f>
        <v>0</v>
      </c>
      <c r="AB39" s="78">
        <f>'Assessment 2'!AB12</f>
        <v>0</v>
      </c>
      <c r="AC39" s="78">
        <f>'Assessment 2'!AC12</f>
        <v>0</v>
      </c>
      <c r="AD39" s="78">
        <f>'Assessment 2'!AD12</f>
        <v>0</v>
      </c>
      <c r="AE39" s="78">
        <f>'Assessment 2'!AE12</f>
        <v>0</v>
      </c>
      <c r="AF39" s="78">
        <f>'Assessment 2'!AF12</f>
        <v>0</v>
      </c>
      <c r="AG39" s="78">
        <f>'Assessment 2'!AG12</f>
        <v>0</v>
      </c>
      <c r="AH39" s="78">
        <f>'Assessment 2'!AH12</f>
        <v>0</v>
      </c>
      <c r="AI39" s="78">
        <f>'Assessment 2'!AI12</f>
        <v>0</v>
      </c>
      <c r="AJ39" s="78">
        <f>'Assessment 2'!AJ12</f>
        <v>0</v>
      </c>
      <c r="AK39" s="78">
        <f>'Assessment 2'!AK12</f>
        <v>0</v>
      </c>
      <c r="AL39" s="78">
        <f>'Assessment 2'!AL12</f>
        <v>0</v>
      </c>
      <c r="AM39" s="57">
        <f t="shared" si="6"/>
        <v>12</v>
      </c>
      <c r="AN39" s="192"/>
      <c r="AO39" s="192"/>
    </row>
    <row r="40" spans="1:41" ht="22.8" customHeight="1" x14ac:dyDescent="0.3">
      <c r="A40" s="75">
        <f>'Assessment 2'!A13</f>
        <v>7</v>
      </c>
      <c r="B40" s="77" t="str">
        <f>'Assessment 2'!B13</f>
        <v>Rounds 3-digit (within 199) numbers to the nearest hundred</v>
      </c>
      <c r="C40" s="39">
        <f>'Assessment 2'!C13</f>
        <v>30</v>
      </c>
      <c r="D40" s="203"/>
      <c r="E40" s="78">
        <f>'Assessment 2'!E13</f>
        <v>3</v>
      </c>
      <c r="F40" s="78">
        <f>'Assessment 2'!F13</f>
        <v>0</v>
      </c>
      <c r="G40" s="78">
        <f>'Assessment 2'!G13</f>
        <v>4</v>
      </c>
      <c r="H40" s="78">
        <f>'Assessment 2'!H13</f>
        <v>2</v>
      </c>
      <c r="I40" s="78">
        <f>'Assessment 2'!I13</f>
        <v>0</v>
      </c>
      <c r="J40" s="78">
        <f>'Assessment 2'!J13</f>
        <v>0</v>
      </c>
      <c r="K40" s="78">
        <f>'Assessment 2'!K13</f>
        <v>0</v>
      </c>
      <c r="L40" s="78">
        <f>'Assessment 2'!L13</f>
        <v>0</v>
      </c>
      <c r="M40" s="78">
        <f>'Assessment 2'!M13</f>
        <v>0</v>
      </c>
      <c r="N40" s="78">
        <f>'Assessment 2'!N13</f>
        <v>0</v>
      </c>
      <c r="O40" s="78">
        <f>'Assessment 2'!O13</f>
        <v>0</v>
      </c>
      <c r="P40" s="78">
        <f>'Assessment 2'!P13</f>
        <v>0</v>
      </c>
      <c r="Q40" s="78">
        <f>'Assessment 2'!Q13</f>
        <v>0</v>
      </c>
      <c r="R40" s="78">
        <f>'Assessment 2'!R13</f>
        <v>0</v>
      </c>
      <c r="S40" s="78">
        <f>'Assessment 2'!S13</f>
        <v>0</v>
      </c>
      <c r="T40" s="78">
        <f>'Assessment 2'!T13</f>
        <v>0</v>
      </c>
      <c r="U40" s="78">
        <f>'Assessment 2'!U13</f>
        <v>0</v>
      </c>
      <c r="V40" s="78">
        <f>'Assessment 2'!V13</f>
        <v>0</v>
      </c>
      <c r="W40" s="78">
        <f>'Assessment 2'!W13</f>
        <v>0</v>
      </c>
      <c r="X40" s="78">
        <f>'Assessment 2'!X13</f>
        <v>0</v>
      </c>
      <c r="Y40" s="78">
        <f>'Assessment 2'!Y13</f>
        <v>0</v>
      </c>
      <c r="Z40" s="78">
        <f>'Assessment 2'!Z13</f>
        <v>0</v>
      </c>
      <c r="AA40" s="78">
        <f>'Assessment 2'!AA13</f>
        <v>0</v>
      </c>
      <c r="AB40" s="78">
        <f>'Assessment 2'!AB13</f>
        <v>0</v>
      </c>
      <c r="AC40" s="78">
        <f>'Assessment 2'!AC13</f>
        <v>0</v>
      </c>
      <c r="AD40" s="78">
        <f>'Assessment 2'!AD13</f>
        <v>0</v>
      </c>
      <c r="AE40" s="78">
        <f>'Assessment 2'!AE13</f>
        <v>0</v>
      </c>
      <c r="AF40" s="78">
        <f>'Assessment 2'!AF13</f>
        <v>0</v>
      </c>
      <c r="AG40" s="78">
        <f>'Assessment 2'!AG13</f>
        <v>0</v>
      </c>
      <c r="AH40" s="78">
        <f>'Assessment 2'!AH13</f>
        <v>0</v>
      </c>
      <c r="AI40" s="78">
        <f>'Assessment 2'!AI13</f>
        <v>0</v>
      </c>
      <c r="AJ40" s="78">
        <f>'Assessment 2'!AJ13</f>
        <v>0</v>
      </c>
      <c r="AK40" s="78">
        <f>'Assessment 2'!AK13</f>
        <v>0</v>
      </c>
      <c r="AL40" s="78">
        <f>'Assessment 2'!AL13</f>
        <v>0</v>
      </c>
      <c r="AM40" s="17">
        <f t="shared" si="6"/>
        <v>9</v>
      </c>
      <c r="AN40" s="192"/>
      <c r="AO40" s="192"/>
    </row>
    <row r="41" spans="1:41" ht="22.2" customHeight="1" x14ac:dyDescent="0.3">
      <c r="A41" s="75">
        <f>'Assessment 2'!A14</f>
        <v>7</v>
      </c>
      <c r="B41" s="77" t="str">
        <f>'Assessment 2'!B14</f>
        <v>Orders 3-digit (within 199) numbers</v>
      </c>
      <c r="C41" s="39">
        <f>'Assessment 2'!C14</f>
        <v>31</v>
      </c>
      <c r="D41" s="204"/>
      <c r="E41" s="78">
        <f>'Assessment 2'!E14</f>
        <v>3</v>
      </c>
      <c r="F41" s="78">
        <f>'Assessment 2'!F14</f>
        <v>2</v>
      </c>
      <c r="G41" s="78">
        <f>'Assessment 2'!G14</f>
        <v>4</v>
      </c>
      <c r="H41" s="78">
        <f>'Assessment 2'!H14</f>
        <v>2</v>
      </c>
      <c r="I41" s="78">
        <f>'Assessment 2'!I14</f>
        <v>0</v>
      </c>
      <c r="J41" s="78">
        <f>'Assessment 2'!J14</f>
        <v>0</v>
      </c>
      <c r="K41" s="78">
        <f>'Assessment 2'!K14</f>
        <v>0</v>
      </c>
      <c r="L41" s="78">
        <f>'Assessment 2'!L14</f>
        <v>0</v>
      </c>
      <c r="M41" s="78">
        <f>'Assessment 2'!M14</f>
        <v>0</v>
      </c>
      <c r="N41" s="78">
        <f>'Assessment 2'!N14</f>
        <v>0</v>
      </c>
      <c r="O41" s="78">
        <f>'Assessment 2'!O14</f>
        <v>0</v>
      </c>
      <c r="P41" s="78">
        <f>'Assessment 2'!P14</f>
        <v>0</v>
      </c>
      <c r="Q41" s="78">
        <f>'Assessment 2'!Q14</f>
        <v>0</v>
      </c>
      <c r="R41" s="78">
        <f>'Assessment 2'!R14</f>
        <v>0</v>
      </c>
      <c r="S41" s="78">
        <f>'Assessment 2'!S14</f>
        <v>0</v>
      </c>
      <c r="T41" s="78">
        <f>'Assessment 2'!T14</f>
        <v>0</v>
      </c>
      <c r="U41" s="78">
        <f>'Assessment 2'!U14</f>
        <v>0</v>
      </c>
      <c r="V41" s="78">
        <f>'Assessment 2'!V14</f>
        <v>0</v>
      </c>
      <c r="W41" s="78">
        <f>'Assessment 2'!W14</f>
        <v>0</v>
      </c>
      <c r="X41" s="78">
        <f>'Assessment 2'!X14</f>
        <v>0</v>
      </c>
      <c r="Y41" s="78">
        <f>'Assessment 2'!Y14</f>
        <v>0</v>
      </c>
      <c r="Z41" s="78">
        <f>'Assessment 2'!Z14</f>
        <v>0</v>
      </c>
      <c r="AA41" s="78">
        <f>'Assessment 2'!AA14</f>
        <v>0</v>
      </c>
      <c r="AB41" s="78">
        <f>'Assessment 2'!AB14</f>
        <v>0</v>
      </c>
      <c r="AC41" s="78">
        <f>'Assessment 2'!AC14</f>
        <v>0</v>
      </c>
      <c r="AD41" s="78">
        <f>'Assessment 2'!AD14</f>
        <v>0</v>
      </c>
      <c r="AE41" s="78">
        <f>'Assessment 2'!AE14</f>
        <v>0</v>
      </c>
      <c r="AF41" s="78">
        <f>'Assessment 2'!AF14</f>
        <v>0</v>
      </c>
      <c r="AG41" s="78">
        <f>'Assessment 2'!AG14</f>
        <v>0</v>
      </c>
      <c r="AH41" s="78">
        <f>'Assessment 2'!AH14</f>
        <v>0</v>
      </c>
      <c r="AI41" s="78">
        <f>'Assessment 2'!AI14</f>
        <v>0</v>
      </c>
      <c r="AJ41" s="78">
        <f>'Assessment 2'!AJ14</f>
        <v>0</v>
      </c>
      <c r="AK41" s="78">
        <f>'Assessment 2'!AK14</f>
        <v>0</v>
      </c>
      <c r="AL41" s="78">
        <f>'Assessment 2'!AL14</f>
        <v>0</v>
      </c>
      <c r="AM41" s="58">
        <f t="shared" si="6"/>
        <v>11</v>
      </c>
      <c r="AN41" s="192"/>
      <c r="AO41" s="192"/>
    </row>
    <row r="42" spans="1:41" x14ac:dyDescent="0.3">
      <c r="A42" s="51"/>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192"/>
      <c r="AO42" s="192"/>
    </row>
    <row r="43" spans="1:41" ht="23.4" customHeight="1" x14ac:dyDescent="0.3">
      <c r="A43" s="220"/>
      <c r="B43" s="243" t="s">
        <v>28</v>
      </c>
      <c r="C43" s="244"/>
      <c r="D43" s="244"/>
      <c r="E43" s="80">
        <f>SUMIF($A29:$A41,5,E29:E41)</f>
        <v>19</v>
      </c>
      <c r="F43" s="80">
        <f t="shared" ref="F43:AL43" si="7">SUMIF($A29:$A41,5,F29:F41)</f>
        <v>5</v>
      </c>
      <c r="G43" s="80">
        <f t="shared" si="7"/>
        <v>19</v>
      </c>
      <c r="H43" s="80">
        <f t="shared" si="7"/>
        <v>8</v>
      </c>
      <c r="I43" s="80">
        <f t="shared" si="7"/>
        <v>0</v>
      </c>
      <c r="J43" s="80">
        <f t="shared" si="7"/>
        <v>0</v>
      </c>
      <c r="K43" s="80">
        <f t="shared" si="7"/>
        <v>0</v>
      </c>
      <c r="L43" s="80">
        <f t="shared" si="7"/>
        <v>0</v>
      </c>
      <c r="M43" s="80">
        <f t="shared" si="7"/>
        <v>0</v>
      </c>
      <c r="N43" s="80">
        <f t="shared" si="7"/>
        <v>0</v>
      </c>
      <c r="O43" s="80">
        <f t="shared" si="7"/>
        <v>0</v>
      </c>
      <c r="P43" s="80">
        <f t="shared" si="7"/>
        <v>0</v>
      </c>
      <c r="Q43" s="80">
        <f t="shared" si="7"/>
        <v>0</v>
      </c>
      <c r="R43" s="80">
        <f t="shared" si="7"/>
        <v>0</v>
      </c>
      <c r="S43" s="80">
        <f t="shared" si="7"/>
        <v>0</v>
      </c>
      <c r="T43" s="80">
        <f t="shared" si="7"/>
        <v>0</v>
      </c>
      <c r="U43" s="80">
        <f t="shared" si="7"/>
        <v>0</v>
      </c>
      <c r="V43" s="80">
        <f t="shared" si="7"/>
        <v>0</v>
      </c>
      <c r="W43" s="80">
        <f t="shared" si="7"/>
        <v>0</v>
      </c>
      <c r="X43" s="80">
        <f t="shared" si="7"/>
        <v>0</v>
      </c>
      <c r="Y43" s="80">
        <f t="shared" si="7"/>
        <v>0</v>
      </c>
      <c r="Z43" s="80">
        <f t="shared" si="7"/>
        <v>0</v>
      </c>
      <c r="AA43" s="80">
        <f t="shared" si="7"/>
        <v>0</v>
      </c>
      <c r="AB43" s="80">
        <f t="shared" si="7"/>
        <v>0</v>
      </c>
      <c r="AC43" s="80">
        <f t="shared" si="7"/>
        <v>0</v>
      </c>
      <c r="AD43" s="80">
        <f t="shared" si="7"/>
        <v>0</v>
      </c>
      <c r="AE43" s="80">
        <f t="shared" si="7"/>
        <v>0</v>
      </c>
      <c r="AF43" s="80">
        <f t="shared" si="7"/>
        <v>0</v>
      </c>
      <c r="AG43" s="80">
        <f t="shared" si="7"/>
        <v>0</v>
      </c>
      <c r="AH43" s="80">
        <f t="shared" si="7"/>
        <v>0</v>
      </c>
      <c r="AI43" s="80">
        <f t="shared" si="7"/>
        <v>0</v>
      </c>
      <c r="AJ43" s="80">
        <f t="shared" si="7"/>
        <v>0</v>
      </c>
      <c r="AK43" s="80">
        <f t="shared" si="7"/>
        <v>0</v>
      </c>
      <c r="AL43" s="81">
        <f t="shared" si="7"/>
        <v>0</v>
      </c>
      <c r="AM43" s="16"/>
      <c r="AN43" s="192"/>
      <c r="AO43" s="192"/>
    </row>
    <row r="44" spans="1:41" ht="21.6" customHeight="1" x14ac:dyDescent="0.3">
      <c r="A44" s="220"/>
      <c r="B44" s="245" t="s">
        <v>29</v>
      </c>
      <c r="C44" s="246"/>
      <c r="D44" s="246"/>
      <c r="E44" s="74">
        <f>SUMIF($A29:$A41,6,E29:E41)</f>
        <v>5</v>
      </c>
      <c r="F44" s="74">
        <f t="shared" ref="F44:AL44" si="8">SUMIF($A29:$A41,6,F29:F41)</f>
        <v>5</v>
      </c>
      <c r="G44" s="74">
        <f t="shared" si="8"/>
        <v>8</v>
      </c>
      <c r="H44" s="74">
        <f t="shared" si="8"/>
        <v>5</v>
      </c>
      <c r="I44" s="74">
        <f t="shared" si="8"/>
        <v>0</v>
      </c>
      <c r="J44" s="74">
        <f t="shared" si="8"/>
        <v>0</v>
      </c>
      <c r="K44" s="74">
        <f t="shared" si="8"/>
        <v>0</v>
      </c>
      <c r="L44" s="74">
        <f t="shared" si="8"/>
        <v>0</v>
      </c>
      <c r="M44" s="74">
        <f t="shared" si="8"/>
        <v>0</v>
      </c>
      <c r="N44" s="74">
        <f t="shared" si="8"/>
        <v>0</v>
      </c>
      <c r="O44" s="74">
        <f t="shared" si="8"/>
        <v>0</v>
      </c>
      <c r="P44" s="74">
        <f t="shared" si="8"/>
        <v>0</v>
      </c>
      <c r="Q44" s="74">
        <f t="shared" si="8"/>
        <v>0</v>
      </c>
      <c r="R44" s="74">
        <f t="shared" si="8"/>
        <v>0</v>
      </c>
      <c r="S44" s="74">
        <f t="shared" si="8"/>
        <v>0</v>
      </c>
      <c r="T44" s="74">
        <f t="shared" si="8"/>
        <v>0</v>
      </c>
      <c r="U44" s="74">
        <f t="shared" si="8"/>
        <v>0</v>
      </c>
      <c r="V44" s="74">
        <f t="shared" si="8"/>
        <v>0</v>
      </c>
      <c r="W44" s="74">
        <f t="shared" si="8"/>
        <v>0</v>
      </c>
      <c r="X44" s="74">
        <f t="shared" si="8"/>
        <v>0</v>
      </c>
      <c r="Y44" s="74">
        <f t="shared" si="8"/>
        <v>0</v>
      </c>
      <c r="Z44" s="74">
        <f t="shared" si="8"/>
        <v>0</v>
      </c>
      <c r="AA44" s="74">
        <f t="shared" si="8"/>
        <v>0</v>
      </c>
      <c r="AB44" s="74">
        <f t="shared" si="8"/>
        <v>0</v>
      </c>
      <c r="AC44" s="74">
        <f t="shared" si="8"/>
        <v>0</v>
      </c>
      <c r="AD44" s="74">
        <f t="shared" si="8"/>
        <v>0</v>
      </c>
      <c r="AE44" s="74">
        <f t="shared" si="8"/>
        <v>0</v>
      </c>
      <c r="AF44" s="74">
        <f t="shared" si="8"/>
        <v>0</v>
      </c>
      <c r="AG44" s="74">
        <f t="shared" si="8"/>
        <v>0</v>
      </c>
      <c r="AH44" s="74">
        <f t="shared" si="8"/>
        <v>0</v>
      </c>
      <c r="AI44" s="74">
        <f t="shared" si="8"/>
        <v>0</v>
      </c>
      <c r="AJ44" s="74">
        <f t="shared" si="8"/>
        <v>0</v>
      </c>
      <c r="AK44" s="74">
        <f t="shared" si="8"/>
        <v>0</v>
      </c>
      <c r="AL44" s="82">
        <f t="shared" si="8"/>
        <v>0</v>
      </c>
      <c r="AM44" s="16"/>
      <c r="AN44" s="192"/>
      <c r="AO44" s="192"/>
    </row>
    <row r="45" spans="1:41" ht="23.4" customHeight="1" x14ac:dyDescent="0.3">
      <c r="A45" s="220"/>
      <c r="B45" s="247" t="s">
        <v>40</v>
      </c>
      <c r="C45" s="248"/>
      <c r="D45" s="248"/>
      <c r="E45" s="78">
        <f>SUMIF($A29:$A41,7,E29:E41)</f>
        <v>21</v>
      </c>
      <c r="F45" s="78">
        <f t="shared" ref="F45:AL45" si="9">SUMIF($A29:$A41,7,F29:F41)</f>
        <v>8</v>
      </c>
      <c r="G45" s="78">
        <f t="shared" si="9"/>
        <v>23</v>
      </c>
      <c r="H45" s="78">
        <f t="shared" si="9"/>
        <v>12</v>
      </c>
      <c r="I45" s="78">
        <f t="shared" si="9"/>
        <v>0</v>
      </c>
      <c r="J45" s="78">
        <f t="shared" si="9"/>
        <v>0</v>
      </c>
      <c r="K45" s="78">
        <f t="shared" si="9"/>
        <v>0</v>
      </c>
      <c r="L45" s="78">
        <f t="shared" si="9"/>
        <v>0</v>
      </c>
      <c r="M45" s="78">
        <f t="shared" si="9"/>
        <v>0</v>
      </c>
      <c r="N45" s="78">
        <f t="shared" si="9"/>
        <v>0</v>
      </c>
      <c r="O45" s="78">
        <f t="shared" si="9"/>
        <v>0</v>
      </c>
      <c r="P45" s="78">
        <f t="shared" si="9"/>
        <v>0</v>
      </c>
      <c r="Q45" s="78">
        <f t="shared" si="9"/>
        <v>0</v>
      </c>
      <c r="R45" s="78">
        <f t="shared" si="9"/>
        <v>0</v>
      </c>
      <c r="S45" s="78">
        <f t="shared" si="9"/>
        <v>0</v>
      </c>
      <c r="T45" s="78">
        <f t="shared" si="9"/>
        <v>0</v>
      </c>
      <c r="U45" s="78">
        <f t="shared" si="9"/>
        <v>0</v>
      </c>
      <c r="V45" s="78">
        <f t="shared" si="9"/>
        <v>0</v>
      </c>
      <c r="W45" s="78">
        <f t="shared" si="9"/>
        <v>0</v>
      </c>
      <c r="X45" s="78">
        <f t="shared" si="9"/>
        <v>0</v>
      </c>
      <c r="Y45" s="78">
        <f t="shared" si="9"/>
        <v>0</v>
      </c>
      <c r="Z45" s="78">
        <f t="shared" si="9"/>
        <v>0</v>
      </c>
      <c r="AA45" s="78">
        <f t="shared" si="9"/>
        <v>0</v>
      </c>
      <c r="AB45" s="78">
        <f t="shared" si="9"/>
        <v>0</v>
      </c>
      <c r="AC45" s="78">
        <f t="shared" si="9"/>
        <v>0</v>
      </c>
      <c r="AD45" s="78">
        <f t="shared" si="9"/>
        <v>0</v>
      </c>
      <c r="AE45" s="78">
        <f t="shared" si="9"/>
        <v>0</v>
      </c>
      <c r="AF45" s="78">
        <f t="shared" si="9"/>
        <v>0</v>
      </c>
      <c r="AG45" s="78">
        <f t="shared" si="9"/>
        <v>0</v>
      </c>
      <c r="AH45" s="78">
        <f t="shared" si="9"/>
        <v>0</v>
      </c>
      <c r="AI45" s="78">
        <f t="shared" si="9"/>
        <v>0</v>
      </c>
      <c r="AJ45" s="78">
        <f t="shared" si="9"/>
        <v>0</v>
      </c>
      <c r="AK45" s="78">
        <f t="shared" si="9"/>
        <v>0</v>
      </c>
      <c r="AL45" s="83">
        <f t="shared" si="9"/>
        <v>0</v>
      </c>
      <c r="AM45" s="16"/>
      <c r="AN45" s="192"/>
      <c r="AO45" s="192"/>
    </row>
    <row r="46" spans="1:41" ht="21.75" customHeight="1" x14ac:dyDescent="0.3">
      <c r="A46" s="221"/>
      <c r="B46" s="215" t="s">
        <v>20</v>
      </c>
      <c r="C46" s="216"/>
      <c r="D46" s="217"/>
      <c r="E46" s="15">
        <f>SUM(E29:E33,E34:E35,E36:E41)</f>
        <v>45</v>
      </c>
      <c r="F46" s="15">
        <f t="shared" ref="F46:AL46" si="10">SUM(F29:F33,F34:F35,F36:F41)</f>
        <v>18</v>
      </c>
      <c r="G46" s="15">
        <f t="shared" si="10"/>
        <v>50</v>
      </c>
      <c r="H46" s="15">
        <f t="shared" si="10"/>
        <v>25</v>
      </c>
      <c r="I46" s="15">
        <f t="shared" si="10"/>
        <v>0</v>
      </c>
      <c r="J46" s="15">
        <f t="shared" si="10"/>
        <v>0</v>
      </c>
      <c r="K46" s="15">
        <f t="shared" si="10"/>
        <v>0</v>
      </c>
      <c r="L46" s="15">
        <f t="shared" si="10"/>
        <v>0</v>
      </c>
      <c r="M46" s="15">
        <f t="shared" si="10"/>
        <v>0</v>
      </c>
      <c r="N46" s="15">
        <f t="shared" si="10"/>
        <v>0</v>
      </c>
      <c r="O46" s="15">
        <f t="shared" si="10"/>
        <v>0</v>
      </c>
      <c r="P46" s="15">
        <f t="shared" si="10"/>
        <v>0</v>
      </c>
      <c r="Q46" s="15">
        <f t="shared" si="10"/>
        <v>0</v>
      </c>
      <c r="R46" s="15">
        <f t="shared" si="10"/>
        <v>0</v>
      </c>
      <c r="S46" s="15">
        <f t="shared" si="10"/>
        <v>0</v>
      </c>
      <c r="T46" s="15">
        <f t="shared" si="10"/>
        <v>0</v>
      </c>
      <c r="U46" s="15">
        <f t="shared" si="10"/>
        <v>0</v>
      </c>
      <c r="V46" s="15">
        <f t="shared" si="10"/>
        <v>0</v>
      </c>
      <c r="W46" s="15">
        <f t="shared" si="10"/>
        <v>0</v>
      </c>
      <c r="X46" s="15">
        <f t="shared" si="10"/>
        <v>0</v>
      </c>
      <c r="Y46" s="15">
        <f t="shared" si="10"/>
        <v>0</v>
      </c>
      <c r="Z46" s="15">
        <f t="shared" si="10"/>
        <v>0</v>
      </c>
      <c r="AA46" s="15">
        <f t="shared" si="10"/>
        <v>0</v>
      </c>
      <c r="AB46" s="15">
        <f t="shared" si="10"/>
        <v>0</v>
      </c>
      <c r="AC46" s="15">
        <f t="shared" si="10"/>
        <v>0</v>
      </c>
      <c r="AD46" s="15">
        <f t="shared" si="10"/>
        <v>0</v>
      </c>
      <c r="AE46" s="15">
        <f t="shared" si="10"/>
        <v>0</v>
      </c>
      <c r="AF46" s="15">
        <f t="shared" si="10"/>
        <v>0</v>
      </c>
      <c r="AG46" s="15">
        <f t="shared" si="10"/>
        <v>0</v>
      </c>
      <c r="AH46" s="15">
        <f t="shared" si="10"/>
        <v>0</v>
      </c>
      <c r="AI46" s="15">
        <f t="shared" si="10"/>
        <v>0</v>
      </c>
      <c r="AJ46" s="15">
        <f t="shared" si="10"/>
        <v>0</v>
      </c>
      <c r="AK46" s="15">
        <f t="shared" si="10"/>
        <v>0</v>
      </c>
      <c r="AL46" s="41">
        <f t="shared" si="10"/>
        <v>0</v>
      </c>
      <c r="AM46" s="16"/>
      <c r="AN46" s="192"/>
      <c r="AO46" s="192"/>
    </row>
    <row r="47" spans="1:41" x14ac:dyDescent="0.3">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192"/>
      <c r="AO47" s="192"/>
    </row>
    <row r="48" spans="1:41" ht="35.25" customHeight="1" x14ac:dyDescent="0.3">
      <c r="A48" s="267" t="s">
        <v>60</v>
      </c>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8"/>
      <c r="AN48" s="192"/>
      <c r="AO48" s="192"/>
    </row>
    <row r="49" spans="1:41" ht="22.8" customHeight="1" x14ac:dyDescent="0.3">
      <c r="A49" s="100">
        <f>'Assessment 3'!A2</f>
        <v>8</v>
      </c>
      <c r="B49" s="101" t="str">
        <f>'Assessment 3'!B2</f>
        <v>Adds 2-digit numbers, with renaming </v>
      </c>
      <c r="C49" s="39">
        <f>'Assessment 3'!C2</f>
        <v>32</v>
      </c>
      <c r="D49" s="202" t="str">
        <f>'Assessment 3'!D2</f>
        <v>N.SO
A.EE;PRR
N.NC</v>
      </c>
      <c r="E49" s="107">
        <f>'Assessment 3'!E2</f>
        <v>4</v>
      </c>
      <c r="F49" s="107">
        <f>'Assessment 3'!F2</f>
        <v>1</v>
      </c>
      <c r="G49" s="107">
        <f>'Assessment 3'!G2</f>
        <v>2</v>
      </c>
      <c r="H49" s="107">
        <f>'Assessment 3'!H2</f>
        <v>3</v>
      </c>
      <c r="I49" s="107">
        <f>'Assessment 3'!I2</f>
        <v>0</v>
      </c>
      <c r="J49" s="107">
        <f>'Assessment 3'!J2</f>
        <v>0</v>
      </c>
      <c r="K49" s="107">
        <f>'Assessment 3'!K2</f>
        <v>0</v>
      </c>
      <c r="L49" s="107">
        <f>'Assessment 3'!L2</f>
        <v>0</v>
      </c>
      <c r="M49" s="107">
        <f>'Assessment 3'!M2</f>
        <v>0</v>
      </c>
      <c r="N49" s="107">
        <f>'Assessment 3'!N2</f>
        <v>0</v>
      </c>
      <c r="O49" s="107">
        <f>'Assessment 3'!O2</f>
        <v>0</v>
      </c>
      <c r="P49" s="107">
        <f>'Assessment 3'!P2</f>
        <v>0</v>
      </c>
      <c r="Q49" s="107">
        <f>'Assessment 3'!Q2</f>
        <v>0</v>
      </c>
      <c r="R49" s="107">
        <f>'Assessment 3'!R2</f>
        <v>0</v>
      </c>
      <c r="S49" s="107">
        <f>'Assessment 3'!S2</f>
        <v>0</v>
      </c>
      <c r="T49" s="107">
        <f>'Assessment 3'!T2</f>
        <v>0</v>
      </c>
      <c r="U49" s="107">
        <f>'Assessment 3'!U2</f>
        <v>0</v>
      </c>
      <c r="V49" s="107">
        <f>'Assessment 3'!V2</f>
        <v>0</v>
      </c>
      <c r="W49" s="107">
        <f>'Assessment 3'!W2</f>
        <v>0</v>
      </c>
      <c r="X49" s="107">
        <f>'Assessment 3'!X2</f>
        <v>0</v>
      </c>
      <c r="Y49" s="107">
        <f>'Assessment 3'!Y2</f>
        <v>0</v>
      </c>
      <c r="Z49" s="107">
        <f>'Assessment 3'!Z2</f>
        <v>0</v>
      </c>
      <c r="AA49" s="107">
        <f>'Assessment 3'!AA2</f>
        <v>0</v>
      </c>
      <c r="AB49" s="107">
        <f>'Assessment 3'!AB2</f>
        <v>0</v>
      </c>
      <c r="AC49" s="107">
        <f>'Assessment 3'!AC2</f>
        <v>0</v>
      </c>
      <c r="AD49" s="107">
        <f>'Assessment 3'!AD2</f>
        <v>0</v>
      </c>
      <c r="AE49" s="107">
        <f>'Assessment 3'!AE2</f>
        <v>0</v>
      </c>
      <c r="AF49" s="107">
        <f>'Assessment 3'!AF2</f>
        <v>0</v>
      </c>
      <c r="AG49" s="107">
        <f>'Assessment 3'!AG2</f>
        <v>0</v>
      </c>
      <c r="AH49" s="107">
        <f>'Assessment 3'!AH2</f>
        <v>0</v>
      </c>
      <c r="AI49" s="107">
        <f>'Assessment 3'!AI2</f>
        <v>0</v>
      </c>
      <c r="AJ49" s="107">
        <f>'Assessment 3'!AJ2</f>
        <v>0</v>
      </c>
      <c r="AK49" s="107">
        <f>'Assessment 3'!AK2</f>
        <v>0</v>
      </c>
      <c r="AL49" s="107">
        <f>'Assessment 3'!AL2</f>
        <v>0</v>
      </c>
      <c r="AM49" s="17">
        <f t="shared" ref="AM49:AM61" si="11">SUM(E49:AL49)</f>
        <v>10</v>
      </c>
      <c r="AN49" s="192"/>
      <c r="AO49" s="192"/>
    </row>
    <row r="50" spans="1:41" ht="25.8" customHeight="1" x14ac:dyDescent="0.3">
      <c r="A50" s="100">
        <f>'Assessment 3'!A3</f>
        <v>8</v>
      </c>
      <c r="B50" s="101" t="str">
        <f>'Assessment 3'!B3</f>
        <v>Subtracts 2-digit numbers, without renaming </v>
      </c>
      <c r="C50" s="39">
        <f>'Assessment 3'!C3</f>
        <v>33</v>
      </c>
      <c r="D50" s="203"/>
      <c r="E50" s="104">
        <f>'Assessment 3'!E3</f>
        <v>4</v>
      </c>
      <c r="F50" s="104">
        <f>'Assessment 3'!F3</f>
        <v>0</v>
      </c>
      <c r="G50" s="104">
        <f>'Assessment 3'!G3</f>
        <v>1</v>
      </c>
      <c r="H50" s="104">
        <f>'Assessment 3'!H3</f>
        <v>3</v>
      </c>
      <c r="I50" s="104">
        <f>'Assessment 3'!I3</f>
        <v>0</v>
      </c>
      <c r="J50" s="104">
        <f>'Assessment 3'!J3</f>
        <v>0</v>
      </c>
      <c r="K50" s="104">
        <f>'Assessment 3'!K3</f>
        <v>0</v>
      </c>
      <c r="L50" s="104">
        <f>'Assessment 3'!L3</f>
        <v>0</v>
      </c>
      <c r="M50" s="104">
        <f>'Assessment 3'!M3</f>
        <v>0</v>
      </c>
      <c r="N50" s="104">
        <f>'Assessment 3'!N3</f>
        <v>0</v>
      </c>
      <c r="O50" s="104">
        <f>'Assessment 3'!O3</f>
        <v>0</v>
      </c>
      <c r="P50" s="104">
        <f>'Assessment 3'!P3</f>
        <v>0</v>
      </c>
      <c r="Q50" s="104">
        <f>'Assessment 3'!Q3</f>
        <v>0</v>
      </c>
      <c r="R50" s="104">
        <f>'Assessment 3'!R3</f>
        <v>0</v>
      </c>
      <c r="S50" s="104">
        <f>'Assessment 3'!S3</f>
        <v>0</v>
      </c>
      <c r="T50" s="104">
        <f>'Assessment 3'!T3</f>
        <v>0</v>
      </c>
      <c r="U50" s="104">
        <f>'Assessment 3'!U3</f>
        <v>0</v>
      </c>
      <c r="V50" s="104">
        <f>'Assessment 3'!V3</f>
        <v>0</v>
      </c>
      <c r="W50" s="104">
        <f>'Assessment 3'!W3</f>
        <v>0</v>
      </c>
      <c r="X50" s="104">
        <f>'Assessment 3'!X3</f>
        <v>0</v>
      </c>
      <c r="Y50" s="104">
        <f>'Assessment 3'!Y3</f>
        <v>0</v>
      </c>
      <c r="Z50" s="104">
        <f>'Assessment 3'!Z3</f>
        <v>0</v>
      </c>
      <c r="AA50" s="104">
        <f>'Assessment 3'!AA3</f>
        <v>0</v>
      </c>
      <c r="AB50" s="104">
        <f>'Assessment 3'!AB3</f>
        <v>0</v>
      </c>
      <c r="AC50" s="104">
        <f>'Assessment 3'!AC3</f>
        <v>0</v>
      </c>
      <c r="AD50" s="104">
        <f>'Assessment 3'!AD3</f>
        <v>0</v>
      </c>
      <c r="AE50" s="104">
        <f>'Assessment 3'!AE3</f>
        <v>0</v>
      </c>
      <c r="AF50" s="104">
        <f>'Assessment 3'!AF3</f>
        <v>0</v>
      </c>
      <c r="AG50" s="104">
        <f>'Assessment 3'!AG3</f>
        <v>0</v>
      </c>
      <c r="AH50" s="104">
        <f>'Assessment 3'!AH3</f>
        <v>0</v>
      </c>
      <c r="AI50" s="104">
        <f>'Assessment 3'!AI3</f>
        <v>0</v>
      </c>
      <c r="AJ50" s="104">
        <f>'Assessment 3'!AJ3</f>
        <v>0</v>
      </c>
      <c r="AK50" s="104">
        <f>'Assessment 3'!AK3</f>
        <v>0</v>
      </c>
      <c r="AL50" s="104">
        <f>'Assessment 3'!AL3</f>
        <v>0</v>
      </c>
      <c r="AM50" s="17">
        <f t="shared" si="11"/>
        <v>8</v>
      </c>
      <c r="AN50" s="192"/>
      <c r="AO50" s="192"/>
    </row>
    <row r="51" spans="1:41" ht="25.8" customHeight="1" x14ac:dyDescent="0.3">
      <c r="A51" s="100">
        <f>'Assessment 3'!A4</f>
        <v>8</v>
      </c>
      <c r="B51" s="101" t="str">
        <f>'Assessment 3'!B4</f>
        <v>Adds three 2-digit numbers, with renaming </v>
      </c>
      <c r="C51" s="39">
        <f>'Assessment 3'!C4</f>
        <v>34</v>
      </c>
      <c r="D51" s="203"/>
      <c r="E51" s="104">
        <f>'Assessment 3'!E4</f>
        <v>4</v>
      </c>
      <c r="F51" s="104">
        <f>'Assessment 3'!F4</f>
        <v>1</v>
      </c>
      <c r="G51" s="104">
        <f>'Assessment 3'!G4</f>
        <v>2</v>
      </c>
      <c r="H51" s="104">
        <f>'Assessment 3'!H4</f>
        <v>3</v>
      </c>
      <c r="I51" s="104">
        <f>'Assessment 3'!I4</f>
        <v>0</v>
      </c>
      <c r="J51" s="104">
        <f>'Assessment 3'!J4</f>
        <v>0</v>
      </c>
      <c r="K51" s="104">
        <f>'Assessment 3'!K4</f>
        <v>0</v>
      </c>
      <c r="L51" s="104">
        <f>'Assessment 3'!L4</f>
        <v>0</v>
      </c>
      <c r="M51" s="104">
        <f>'Assessment 3'!M4</f>
        <v>0</v>
      </c>
      <c r="N51" s="104">
        <f>'Assessment 3'!N4</f>
        <v>0</v>
      </c>
      <c r="O51" s="104">
        <f>'Assessment 3'!O4</f>
        <v>0</v>
      </c>
      <c r="P51" s="104">
        <f>'Assessment 3'!P4</f>
        <v>0</v>
      </c>
      <c r="Q51" s="104">
        <f>'Assessment 3'!Q4</f>
        <v>0</v>
      </c>
      <c r="R51" s="104">
        <f>'Assessment 3'!R4</f>
        <v>0</v>
      </c>
      <c r="S51" s="104">
        <f>'Assessment 3'!S4</f>
        <v>0</v>
      </c>
      <c r="T51" s="104">
        <f>'Assessment 3'!T4</f>
        <v>0</v>
      </c>
      <c r="U51" s="104">
        <f>'Assessment 3'!U4</f>
        <v>0</v>
      </c>
      <c r="V51" s="104">
        <f>'Assessment 3'!V4</f>
        <v>0</v>
      </c>
      <c r="W51" s="104">
        <f>'Assessment 3'!W4</f>
        <v>0</v>
      </c>
      <c r="X51" s="104">
        <f>'Assessment 3'!X4</f>
        <v>0</v>
      </c>
      <c r="Y51" s="104">
        <f>'Assessment 3'!Y4</f>
        <v>0</v>
      </c>
      <c r="Z51" s="104">
        <f>'Assessment 3'!Z4</f>
        <v>0</v>
      </c>
      <c r="AA51" s="104">
        <f>'Assessment 3'!AA4</f>
        <v>0</v>
      </c>
      <c r="AB51" s="104">
        <f>'Assessment 3'!AB4</f>
        <v>0</v>
      </c>
      <c r="AC51" s="104">
        <f>'Assessment 3'!AC4</f>
        <v>0</v>
      </c>
      <c r="AD51" s="104">
        <f>'Assessment 3'!AD4</f>
        <v>0</v>
      </c>
      <c r="AE51" s="104">
        <f>'Assessment 3'!AE4</f>
        <v>0</v>
      </c>
      <c r="AF51" s="104">
        <f>'Assessment 3'!AF4</f>
        <v>0</v>
      </c>
      <c r="AG51" s="104">
        <f>'Assessment 3'!AG4</f>
        <v>0</v>
      </c>
      <c r="AH51" s="104">
        <f>'Assessment 3'!AH4</f>
        <v>0</v>
      </c>
      <c r="AI51" s="104">
        <f>'Assessment 3'!AI4</f>
        <v>0</v>
      </c>
      <c r="AJ51" s="104">
        <f>'Assessment 3'!AJ4</f>
        <v>0</v>
      </c>
      <c r="AK51" s="104">
        <f>'Assessment 3'!AK4</f>
        <v>0</v>
      </c>
      <c r="AL51" s="104">
        <f>'Assessment 3'!AL4</f>
        <v>0</v>
      </c>
      <c r="AM51" s="17">
        <f t="shared" si="11"/>
        <v>10</v>
      </c>
      <c r="AN51" s="192"/>
      <c r="AO51" s="192"/>
    </row>
    <row r="52" spans="1:41" ht="36" customHeight="1" x14ac:dyDescent="0.3">
      <c r="A52" s="100">
        <f>'Assessment 3'!A5</f>
        <v>8</v>
      </c>
      <c r="B52" s="101" t="str">
        <f>'Assessment 3'!B5</f>
        <v>Solves problems involving subtraction (within 99) using real-life contexts</v>
      </c>
      <c r="C52" s="39">
        <f>'Assessment 3'!C5</f>
        <v>35</v>
      </c>
      <c r="D52" s="203"/>
      <c r="E52" s="104">
        <f>'Assessment 3'!E5</f>
        <v>4</v>
      </c>
      <c r="F52" s="104">
        <f>'Assessment 3'!F5</f>
        <v>2</v>
      </c>
      <c r="G52" s="104">
        <f>'Assessment 3'!G5</f>
        <v>3</v>
      </c>
      <c r="H52" s="104">
        <f>'Assessment 3'!H5</f>
        <v>2</v>
      </c>
      <c r="I52" s="104">
        <f>'Assessment 3'!I5</f>
        <v>0</v>
      </c>
      <c r="J52" s="104">
        <f>'Assessment 3'!J5</f>
        <v>0</v>
      </c>
      <c r="K52" s="104">
        <f>'Assessment 3'!K5</f>
        <v>0</v>
      </c>
      <c r="L52" s="104">
        <f>'Assessment 3'!L5</f>
        <v>0</v>
      </c>
      <c r="M52" s="104">
        <f>'Assessment 3'!M5</f>
        <v>0</v>
      </c>
      <c r="N52" s="104">
        <f>'Assessment 3'!N5</f>
        <v>0</v>
      </c>
      <c r="O52" s="104">
        <f>'Assessment 3'!O5</f>
        <v>0</v>
      </c>
      <c r="P52" s="104">
        <f>'Assessment 3'!P5</f>
        <v>0</v>
      </c>
      <c r="Q52" s="104">
        <f>'Assessment 3'!Q5</f>
        <v>0</v>
      </c>
      <c r="R52" s="104">
        <f>'Assessment 3'!R5</f>
        <v>0</v>
      </c>
      <c r="S52" s="104">
        <f>'Assessment 3'!S5</f>
        <v>0</v>
      </c>
      <c r="T52" s="104">
        <f>'Assessment 3'!T5</f>
        <v>0</v>
      </c>
      <c r="U52" s="104">
        <f>'Assessment 3'!U5</f>
        <v>0</v>
      </c>
      <c r="V52" s="104">
        <f>'Assessment 3'!V5</f>
        <v>0</v>
      </c>
      <c r="W52" s="104">
        <f>'Assessment 3'!W5</f>
        <v>0</v>
      </c>
      <c r="X52" s="104">
        <f>'Assessment 3'!X5</f>
        <v>0</v>
      </c>
      <c r="Y52" s="104">
        <f>'Assessment 3'!Y5</f>
        <v>0</v>
      </c>
      <c r="Z52" s="104">
        <f>'Assessment 3'!Z5</f>
        <v>0</v>
      </c>
      <c r="AA52" s="104">
        <f>'Assessment 3'!AA5</f>
        <v>0</v>
      </c>
      <c r="AB52" s="104">
        <f>'Assessment 3'!AB5</f>
        <v>0</v>
      </c>
      <c r="AC52" s="104">
        <f>'Assessment 3'!AC5</f>
        <v>0</v>
      </c>
      <c r="AD52" s="104">
        <f>'Assessment 3'!AD5</f>
        <v>0</v>
      </c>
      <c r="AE52" s="104">
        <f>'Assessment 3'!AE5</f>
        <v>0</v>
      </c>
      <c r="AF52" s="104">
        <f>'Assessment 3'!AF5</f>
        <v>0</v>
      </c>
      <c r="AG52" s="104">
        <f>'Assessment 3'!AG5</f>
        <v>0</v>
      </c>
      <c r="AH52" s="104">
        <f>'Assessment 3'!AH5</f>
        <v>0</v>
      </c>
      <c r="AI52" s="104">
        <f>'Assessment 3'!AI5</f>
        <v>0</v>
      </c>
      <c r="AJ52" s="104">
        <f>'Assessment 3'!AJ5</f>
        <v>0</v>
      </c>
      <c r="AK52" s="104">
        <f>'Assessment 3'!AK5</f>
        <v>0</v>
      </c>
      <c r="AL52" s="104">
        <f>'Assessment 3'!AL5</f>
        <v>0</v>
      </c>
      <c r="AM52" s="17">
        <f t="shared" si="11"/>
        <v>11</v>
      </c>
      <c r="AN52" s="192"/>
      <c r="AO52" s="192"/>
    </row>
    <row r="53" spans="1:41" ht="35.4" customHeight="1" x14ac:dyDescent="0.3">
      <c r="A53" s="100">
        <f>'Assessment 3'!A6</f>
        <v>8</v>
      </c>
      <c r="B53" s="101" t="str">
        <f>'Assessment 3'!B6</f>
        <v>Solves problems involving addition (within 99) using real-life contexts</v>
      </c>
      <c r="C53" s="39">
        <f>'Assessment 3'!C6</f>
        <v>36</v>
      </c>
      <c r="D53" s="204"/>
      <c r="E53" s="104">
        <f>'Assessment 3'!E6</f>
        <v>4</v>
      </c>
      <c r="F53" s="104">
        <f>'Assessment 3'!F6</f>
        <v>1</v>
      </c>
      <c r="G53" s="104">
        <f>'Assessment 3'!G6</f>
        <v>2</v>
      </c>
      <c r="H53" s="104">
        <f>'Assessment 3'!H6</f>
        <v>2</v>
      </c>
      <c r="I53" s="104">
        <f>'Assessment 3'!I6</f>
        <v>0</v>
      </c>
      <c r="J53" s="104">
        <f>'Assessment 3'!J6</f>
        <v>0</v>
      </c>
      <c r="K53" s="104">
        <f>'Assessment 3'!K6</f>
        <v>0</v>
      </c>
      <c r="L53" s="104">
        <f>'Assessment 3'!L6</f>
        <v>0</v>
      </c>
      <c r="M53" s="104">
        <f>'Assessment 3'!M6</f>
        <v>0</v>
      </c>
      <c r="N53" s="104">
        <f>'Assessment 3'!N6</f>
        <v>0</v>
      </c>
      <c r="O53" s="104">
        <f>'Assessment 3'!O6</f>
        <v>0</v>
      </c>
      <c r="P53" s="104">
        <f>'Assessment 3'!P6</f>
        <v>0</v>
      </c>
      <c r="Q53" s="104">
        <f>'Assessment 3'!Q6</f>
        <v>0</v>
      </c>
      <c r="R53" s="104">
        <f>'Assessment 3'!R6</f>
        <v>0</v>
      </c>
      <c r="S53" s="104">
        <f>'Assessment 3'!S6</f>
        <v>0</v>
      </c>
      <c r="T53" s="104">
        <f>'Assessment 3'!T6</f>
        <v>0</v>
      </c>
      <c r="U53" s="104">
        <f>'Assessment 3'!U6</f>
        <v>0</v>
      </c>
      <c r="V53" s="104">
        <f>'Assessment 3'!V6</f>
        <v>0</v>
      </c>
      <c r="W53" s="104">
        <f>'Assessment 3'!W6</f>
        <v>0</v>
      </c>
      <c r="X53" s="104">
        <f>'Assessment 3'!X6</f>
        <v>0</v>
      </c>
      <c r="Y53" s="104">
        <f>'Assessment 3'!Y6</f>
        <v>0</v>
      </c>
      <c r="Z53" s="104">
        <f>'Assessment 3'!Z6</f>
        <v>0</v>
      </c>
      <c r="AA53" s="104">
        <f>'Assessment 3'!AA6</f>
        <v>0</v>
      </c>
      <c r="AB53" s="104">
        <f>'Assessment 3'!AB6</f>
        <v>0</v>
      </c>
      <c r="AC53" s="104">
        <f>'Assessment 3'!AC6</f>
        <v>0</v>
      </c>
      <c r="AD53" s="104">
        <f>'Assessment 3'!AD6</f>
        <v>0</v>
      </c>
      <c r="AE53" s="104">
        <f>'Assessment 3'!AE6</f>
        <v>0</v>
      </c>
      <c r="AF53" s="104">
        <f>'Assessment 3'!AF6</f>
        <v>0</v>
      </c>
      <c r="AG53" s="104">
        <f>'Assessment 3'!AG6</f>
        <v>0</v>
      </c>
      <c r="AH53" s="104">
        <f>'Assessment 3'!AH6</f>
        <v>0</v>
      </c>
      <c r="AI53" s="104">
        <f>'Assessment 3'!AI6</f>
        <v>0</v>
      </c>
      <c r="AJ53" s="104">
        <f>'Assessment 3'!AJ6</f>
        <v>0</v>
      </c>
      <c r="AK53" s="104">
        <f>'Assessment 3'!AK6</f>
        <v>0</v>
      </c>
      <c r="AL53" s="104">
        <f>'Assessment 3'!AL6</f>
        <v>0</v>
      </c>
      <c r="AM53" s="17">
        <f t="shared" si="11"/>
        <v>9</v>
      </c>
      <c r="AN53" s="192"/>
      <c r="AO53" s="192"/>
    </row>
    <row r="54" spans="1:41" ht="34.200000000000003" customHeight="1" x14ac:dyDescent="0.3">
      <c r="A54" s="87">
        <f>'Assessment 3'!A7</f>
        <v>9</v>
      </c>
      <c r="B54" s="88" t="str">
        <f>'Assessment 3'!B7</f>
        <v>Identifies and describes the general location of an object using a grid references</v>
      </c>
      <c r="C54" s="39">
        <f>'Assessment 3'!C7</f>
        <v>37</v>
      </c>
      <c r="D54" s="202" t="str">
        <f>'Assessment 3'!D7</f>
        <v>SS.SAL
SS.T</v>
      </c>
      <c r="E54" s="90">
        <f>'Assessment 3'!E7</f>
        <v>3</v>
      </c>
      <c r="F54" s="90">
        <f>'Assessment 3'!F7</f>
        <v>3</v>
      </c>
      <c r="G54" s="90">
        <f>'Assessment 3'!G7</f>
        <v>4</v>
      </c>
      <c r="H54" s="90">
        <f>'Assessment 3'!H7</f>
        <v>4</v>
      </c>
      <c r="I54" s="90">
        <f>'Assessment 3'!I7</f>
        <v>0</v>
      </c>
      <c r="J54" s="90">
        <f>'Assessment 3'!J7</f>
        <v>0</v>
      </c>
      <c r="K54" s="90">
        <f>'Assessment 3'!K7</f>
        <v>0</v>
      </c>
      <c r="L54" s="90">
        <f>'Assessment 3'!L7</f>
        <v>0</v>
      </c>
      <c r="M54" s="90">
        <f>'Assessment 3'!M7</f>
        <v>0</v>
      </c>
      <c r="N54" s="90">
        <f>'Assessment 3'!N7</f>
        <v>0</v>
      </c>
      <c r="O54" s="90">
        <f>'Assessment 3'!O7</f>
        <v>0</v>
      </c>
      <c r="P54" s="90">
        <f>'Assessment 3'!P7</f>
        <v>0</v>
      </c>
      <c r="Q54" s="90">
        <f>'Assessment 3'!Q7</f>
        <v>0</v>
      </c>
      <c r="R54" s="90">
        <f>'Assessment 3'!R7</f>
        <v>0</v>
      </c>
      <c r="S54" s="90">
        <f>'Assessment 3'!S7</f>
        <v>0</v>
      </c>
      <c r="T54" s="90">
        <f>'Assessment 3'!T7</f>
        <v>0</v>
      </c>
      <c r="U54" s="90">
        <f>'Assessment 3'!U7</f>
        <v>0</v>
      </c>
      <c r="V54" s="90">
        <f>'Assessment 3'!V7</f>
        <v>0</v>
      </c>
      <c r="W54" s="90">
        <f>'Assessment 3'!W7</f>
        <v>0</v>
      </c>
      <c r="X54" s="90">
        <f>'Assessment 3'!X7</f>
        <v>0</v>
      </c>
      <c r="Y54" s="90">
        <f>'Assessment 3'!Y7</f>
        <v>0</v>
      </c>
      <c r="Z54" s="90">
        <f>'Assessment 3'!Z7</f>
        <v>0</v>
      </c>
      <c r="AA54" s="90">
        <f>'Assessment 3'!AA7</f>
        <v>0</v>
      </c>
      <c r="AB54" s="90">
        <f>'Assessment 3'!AB7</f>
        <v>0</v>
      </c>
      <c r="AC54" s="90">
        <f>'Assessment 3'!AC7</f>
        <v>0</v>
      </c>
      <c r="AD54" s="90">
        <f>'Assessment 3'!AD7</f>
        <v>0</v>
      </c>
      <c r="AE54" s="90">
        <f>'Assessment 3'!AE7</f>
        <v>0</v>
      </c>
      <c r="AF54" s="90">
        <f>'Assessment 3'!AF7</f>
        <v>0</v>
      </c>
      <c r="AG54" s="90">
        <f>'Assessment 3'!AG7</f>
        <v>0</v>
      </c>
      <c r="AH54" s="90">
        <f>'Assessment 3'!AH7</f>
        <v>0</v>
      </c>
      <c r="AI54" s="90">
        <f>'Assessment 3'!AI7</f>
        <v>0</v>
      </c>
      <c r="AJ54" s="90">
        <f>'Assessment 3'!AJ7</f>
        <v>0</v>
      </c>
      <c r="AK54" s="90">
        <f>'Assessment 3'!AK7</f>
        <v>0</v>
      </c>
      <c r="AL54" s="90">
        <f>'Assessment 3'!AL7</f>
        <v>0</v>
      </c>
      <c r="AM54" s="18">
        <f t="shared" si="11"/>
        <v>14</v>
      </c>
      <c r="AN54" s="192"/>
      <c r="AO54" s="192"/>
    </row>
    <row r="55" spans="1:41" ht="34.200000000000003" customHeight="1" x14ac:dyDescent="0.3">
      <c r="A55" s="87">
        <f>'Assessment 3'!A8</f>
        <v>9</v>
      </c>
      <c r="B55" s="88" t="str">
        <f>'Assessment 3'!B8</f>
        <v>Recognises properties of shapes such as right angles, symmetry and their ability to tessellate</v>
      </c>
      <c r="C55" s="39">
        <f>'Assessment 3'!C8</f>
        <v>38</v>
      </c>
      <c r="D55" s="203"/>
      <c r="E55" s="90">
        <f>'Assessment 3'!E8</f>
        <v>3</v>
      </c>
      <c r="F55" s="90">
        <f>'Assessment 3'!F8</f>
        <v>1</v>
      </c>
      <c r="G55" s="90">
        <f>'Assessment 3'!G8</f>
        <v>2</v>
      </c>
      <c r="H55" s="90">
        <f>'Assessment 3'!H8</f>
        <v>4</v>
      </c>
      <c r="I55" s="90">
        <f>'Assessment 3'!I8</f>
        <v>0</v>
      </c>
      <c r="J55" s="90">
        <f>'Assessment 3'!J8</f>
        <v>0</v>
      </c>
      <c r="K55" s="90">
        <f>'Assessment 3'!K8</f>
        <v>0</v>
      </c>
      <c r="L55" s="90">
        <f>'Assessment 3'!L8</f>
        <v>0</v>
      </c>
      <c r="M55" s="90">
        <f>'Assessment 3'!M8</f>
        <v>0</v>
      </c>
      <c r="N55" s="90">
        <f>'Assessment 3'!N8</f>
        <v>0</v>
      </c>
      <c r="O55" s="90">
        <f>'Assessment 3'!O8</f>
        <v>0</v>
      </c>
      <c r="P55" s="90">
        <f>'Assessment 3'!P8</f>
        <v>0</v>
      </c>
      <c r="Q55" s="90">
        <f>'Assessment 3'!Q8</f>
        <v>0</v>
      </c>
      <c r="R55" s="90">
        <f>'Assessment 3'!R8</f>
        <v>0</v>
      </c>
      <c r="S55" s="90">
        <f>'Assessment 3'!S8</f>
        <v>0</v>
      </c>
      <c r="T55" s="90">
        <f>'Assessment 3'!T8</f>
        <v>0</v>
      </c>
      <c r="U55" s="90">
        <f>'Assessment 3'!U8</f>
        <v>0</v>
      </c>
      <c r="V55" s="90">
        <f>'Assessment 3'!V8</f>
        <v>0</v>
      </c>
      <c r="W55" s="90">
        <f>'Assessment 3'!W8</f>
        <v>0</v>
      </c>
      <c r="X55" s="90">
        <f>'Assessment 3'!X8</f>
        <v>0</v>
      </c>
      <c r="Y55" s="90">
        <f>'Assessment 3'!Y8</f>
        <v>0</v>
      </c>
      <c r="Z55" s="90">
        <f>'Assessment 3'!Z8</f>
        <v>0</v>
      </c>
      <c r="AA55" s="90">
        <f>'Assessment 3'!AA8</f>
        <v>0</v>
      </c>
      <c r="AB55" s="90">
        <f>'Assessment 3'!AB8</f>
        <v>0</v>
      </c>
      <c r="AC55" s="90">
        <f>'Assessment 3'!AC8</f>
        <v>0</v>
      </c>
      <c r="AD55" s="90">
        <f>'Assessment 3'!AD8</f>
        <v>0</v>
      </c>
      <c r="AE55" s="90">
        <f>'Assessment 3'!AE8</f>
        <v>0</v>
      </c>
      <c r="AF55" s="90">
        <f>'Assessment 3'!AF8</f>
        <v>0</v>
      </c>
      <c r="AG55" s="90">
        <f>'Assessment 3'!AG8</f>
        <v>0</v>
      </c>
      <c r="AH55" s="90">
        <f>'Assessment 3'!AH8</f>
        <v>0</v>
      </c>
      <c r="AI55" s="90">
        <f>'Assessment 3'!AI8</f>
        <v>0</v>
      </c>
      <c r="AJ55" s="90">
        <f>'Assessment 3'!AJ8</f>
        <v>0</v>
      </c>
      <c r="AK55" s="90">
        <f>'Assessment 3'!AK8</f>
        <v>0</v>
      </c>
      <c r="AL55" s="90">
        <f>'Assessment 3'!AL8</f>
        <v>0</v>
      </c>
      <c r="AM55" s="17">
        <f t="shared" si="11"/>
        <v>10</v>
      </c>
      <c r="AN55" s="192"/>
      <c r="AO55" s="192"/>
    </row>
    <row r="56" spans="1:41" ht="32.4" customHeight="1" x14ac:dyDescent="0.3">
      <c r="A56" s="87">
        <f>'Assessment 3'!A9</f>
        <v>9</v>
      </c>
      <c r="B56" s="88" t="str">
        <f>'Assessment 3'!B9</f>
        <v>Visualises and predicts where an object will face when rotated through various turns</v>
      </c>
      <c r="C56" s="39">
        <f>'Assessment 3'!C9</f>
        <v>39</v>
      </c>
      <c r="D56" s="203"/>
      <c r="E56" s="90">
        <f>'Assessment 3'!E9</f>
        <v>3</v>
      </c>
      <c r="F56" s="90">
        <f>'Assessment 3'!F9</f>
        <v>0</v>
      </c>
      <c r="G56" s="90">
        <f>'Assessment 3'!G9</f>
        <v>1</v>
      </c>
      <c r="H56" s="90">
        <f>'Assessment 3'!H9</f>
        <v>4</v>
      </c>
      <c r="I56" s="90">
        <f>'Assessment 3'!I9</f>
        <v>0</v>
      </c>
      <c r="J56" s="90">
        <f>'Assessment 3'!J9</f>
        <v>0</v>
      </c>
      <c r="K56" s="90">
        <f>'Assessment 3'!K9</f>
        <v>0</v>
      </c>
      <c r="L56" s="90">
        <f>'Assessment 3'!L9</f>
        <v>0</v>
      </c>
      <c r="M56" s="90">
        <f>'Assessment 3'!M9</f>
        <v>0</v>
      </c>
      <c r="N56" s="90">
        <f>'Assessment 3'!N9</f>
        <v>0</v>
      </c>
      <c r="O56" s="90">
        <f>'Assessment 3'!O9</f>
        <v>0</v>
      </c>
      <c r="P56" s="90">
        <f>'Assessment 3'!P9</f>
        <v>0</v>
      </c>
      <c r="Q56" s="90">
        <f>'Assessment 3'!Q9</f>
        <v>0</v>
      </c>
      <c r="R56" s="90">
        <f>'Assessment 3'!R9</f>
        <v>0</v>
      </c>
      <c r="S56" s="90">
        <f>'Assessment 3'!S9</f>
        <v>0</v>
      </c>
      <c r="T56" s="90">
        <f>'Assessment 3'!T9</f>
        <v>0</v>
      </c>
      <c r="U56" s="90">
        <f>'Assessment 3'!U9</f>
        <v>0</v>
      </c>
      <c r="V56" s="90">
        <f>'Assessment 3'!V9</f>
        <v>0</v>
      </c>
      <c r="W56" s="90">
        <f>'Assessment 3'!W9</f>
        <v>0</v>
      </c>
      <c r="X56" s="90">
        <f>'Assessment 3'!X9</f>
        <v>0</v>
      </c>
      <c r="Y56" s="90">
        <f>'Assessment 3'!Y9</f>
        <v>0</v>
      </c>
      <c r="Z56" s="90">
        <f>'Assessment 3'!Z9</f>
        <v>0</v>
      </c>
      <c r="AA56" s="90">
        <f>'Assessment 3'!AA9</f>
        <v>0</v>
      </c>
      <c r="AB56" s="90">
        <f>'Assessment 3'!AB9</f>
        <v>0</v>
      </c>
      <c r="AC56" s="90">
        <f>'Assessment 3'!AC9</f>
        <v>0</v>
      </c>
      <c r="AD56" s="90">
        <f>'Assessment 3'!AD9</f>
        <v>0</v>
      </c>
      <c r="AE56" s="90">
        <f>'Assessment 3'!AE9</f>
        <v>0</v>
      </c>
      <c r="AF56" s="90">
        <f>'Assessment 3'!AF9</f>
        <v>0</v>
      </c>
      <c r="AG56" s="90">
        <f>'Assessment 3'!AG9</f>
        <v>0</v>
      </c>
      <c r="AH56" s="90">
        <f>'Assessment 3'!AH9</f>
        <v>0</v>
      </c>
      <c r="AI56" s="90">
        <f>'Assessment 3'!AI9</f>
        <v>0</v>
      </c>
      <c r="AJ56" s="90">
        <f>'Assessment 3'!AJ9</f>
        <v>0</v>
      </c>
      <c r="AK56" s="90">
        <f>'Assessment 3'!AK9</f>
        <v>0</v>
      </c>
      <c r="AL56" s="90">
        <f>'Assessment 3'!AL9</f>
        <v>0</v>
      </c>
      <c r="AM56" s="17">
        <f t="shared" si="11"/>
        <v>8</v>
      </c>
      <c r="AN56" s="192"/>
      <c r="AO56" s="192"/>
    </row>
    <row r="57" spans="1:41" ht="31.8" customHeight="1" x14ac:dyDescent="0.3">
      <c r="A57" s="87">
        <f>'Assessment 3'!A10</f>
        <v>9</v>
      </c>
      <c r="B57" s="88" t="str">
        <f>'Assessment 3'!B10</f>
        <v>Identifies if shapes have been flipped (reflected), turned (rotated) and/or slid (translated)</v>
      </c>
      <c r="C57" s="39">
        <f>'Assessment 3'!C10</f>
        <v>40</v>
      </c>
      <c r="D57" s="204"/>
      <c r="E57" s="90">
        <f>'Assessment 3'!E10</f>
        <v>3</v>
      </c>
      <c r="F57" s="90">
        <f>'Assessment 3'!F10</f>
        <v>1</v>
      </c>
      <c r="G57" s="90">
        <f>'Assessment 3'!G10</f>
        <v>2</v>
      </c>
      <c r="H57" s="90">
        <f>'Assessment 3'!H10</f>
        <v>4</v>
      </c>
      <c r="I57" s="90">
        <f>'Assessment 3'!I10</f>
        <v>0</v>
      </c>
      <c r="J57" s="90">
        <f>'Assessment 3'!J10</f>
        <v>0</v>
      </c>
      <c r="K57" s="90">
        <f>'Assessment 3'!K10</f>
        <v>0</v>
      </c>
      <c r="L57" s="90">
        <f>'Assessment 3'!L10</f>
        <v>0</v>
      </c>
      <c r="M57" s="90">
        <f>'Assessment 3'!M10</f>
        <v>0</v>
      </c>
      <c r="N57" s="90">
        <f>'Assessment 3'!N10</f>
        <v>0</v>
      </c>
      <c r="O57" s="90">
        <f>'Assessment 3'!O10</f>
        <v>0</v>
      </c>
      <c r="P57" s="90">
        <f>'Assessment 3'!P10</f>
        <v>0</v>
      </c>
      <c r="Q57" s="90">
        <f>'Assessment 3'!Q10</f>
        <v>0</v>
      </c>
      <c r="R57" s="90">
        <f>'Assessment 3'!R10</f>
        <v>0</v>
      </c>
      <c r="S57" s="90">
        <f>'Assessment 3'!S10</f>
        <v>0</v>
      </c>
      <c r="T57" s="90">
        <f>'Assessment 3'!T10</f>
        <v>0</v>
      </c>
      <c r="U57" s="90">
        <f>'Assessment 3'!U10</f>
        <v>0</v>
      </c>
      <c r="V57" s="90">
        <f>'Assessment 3'!V10</f>
        <v>0</v>
      </c>
      <c r="W57" s="90">
        <f>'Assessment 3'!W10</f>
        <v>0</v>
      </c>
      <c r="X57" s="90">
        <f>'Assessment 3'!X10</f>
        <v>0</v>
      </c>
      <c r="Y57" s="90">
        <f>'Assessment 3'!Y10</f>
        <v>0</v>
      </c>
      <c r="Z57" s="90">
        <f>'Assessment 3'!Z10</f>
        <v>0</v>
      </c>
      <c r="AA57" s="90">
        <f>'Assessment 3'!AA10</f>
        <v>0</v>
      </c>
      <c r="AB57" s="90">
        <f>'Assessment 3'!AB10</f>
        <v>0</v>
      </c>
      <c r="AC57" s="90">
        <f>'Assessment 3'!AC10</f>
        <v>0</v>
      </c>
      <c r="AD57" s="90">
        <f>'Assessment 3'!AD10</f>
        <v>0</v>
      </c>
      <c r="AE57" s="90">
        <f>'Assessment 3'!AE10</f>
        <v>0</v>
      </c>
      <c r="AF57" s="90">
        <f>'Assessment 3'!AF10</f>
        <v>0</v>
      </c>
      <c r="AG57" s="90">
        <f>'Assessment 3'!AG10</f>
        <v>0</v>
      </c>
      <c r="AH57" s="90">
        <f>'Assessment 3'!AH10</f>
        <v>0</v>
      </c>
      <c r="AI57" s="90">
        <f>'Assessment 3'!AI10</f>
        <v>0</v>
      </c>
      <c r="AJ57" s="90">
        <f>'Assessment 3'!AJ10</f>
        <v>0</v>
      </c>
      <c r="AK57" s="90">
        <f>'Assessment 3'!AK10</f>
        <v>0</v>
      </c>
      <c r="AL57" s="90">
        <f>'Assessment 3'!AL10</f>
        <v>0</v>
      </c>
      <c r="AM57" s="17">
        <f t="shared" si="11"/>
        <v>10</v>
      </c>
      <c r="AN57" s="192"/>
      <c r="AO57" s="192"/>
    </row>
    <row r="58" spans="1:41" ht="29.4" customHeight="1" x14ac:dyDescent="0.3">
      <c r="A58" s="93">
        <f>'Assessment 3'!A11</f>
        <v>10</v>
      </c>
      <c r="B58" s="94" t="str">
        <f>'Assessment 3'!B11</f>
        <v>Compares the length of objects using the centimetre</v>
      </c>
      <c r="C58" s="39">
        <f>'Assessment 3'!C11</f>
        <v>41</v>
      </c>
      <c r="D58" s="241" t="str">
        <f>'Assessment 3'!D11</f>
        <v>M.M</v>
      </c>
      <c r="E58" s="97">
        <f>'Assessment 3'!E11</f>
        <v>2</v>
      </c>
      <c r="F58" s="97">
        <f>'Assessment 3'!F11</f>
        <v>2</v>
      </c>
      <c r="G58" s="97">
        <f>'Assessment 3'!G11</f>
        <v>3</v>
      </c>
      <c r="H58" s="97">
        <f>'Assessment 3'!H11</f>
        <v>3</v>
      </c>
      <c r="I58" s="97">
        <f>'Assessment 3'!I11</f>
        <v>0</v>
      </c>
      <c r="J58" s="97">
        <f>'Assessment 3'!J11</f>
        <v>0</v>
      </c>
      <c r="K58" s="97">
        <f>'Assessment 3'!K11</f>
        <v>0</v>
      </c>
      <c r="L58" s="97">
        <f>'Assessment 3'!L11</f>
        <v>0</v>
      </c>
      <c r="M58" s="97">
        <f>'Assessment 3'!M11</f>
        <v>0</v>
      </c>
      <c r="N58" s="97">
        <f>'Assessment 3'!N11</f>
        <v>0</v>
      </c>
      <c r="O58" s="97">
        <f>'Assessment 3'!O11</f>
        <v>0</v>
      </c>
      <c r="P58" s="97">
        <f>'Assessment 3'!P11</f>
        <v>0</v>
      </c>
      <c r="Q58" s="97">
        <f>'Assessment 3'!Q11</f>
        <v>0</v>
      </c>
      <c r="R58" s="97">
        <f>'Assessment 3'!R11</f>
        <v>0</v>
      </c>
      <c r="S58" s="97">
        <f>'Assessment 3'!S11</f>
        <v>0</v>
      </c>
      <c r="T58" s="97">
        <f>'Assessment 3'!T11</f>
        <v>0</v>
      </c>
      <c r="U58" s="97">
        <f>'Assessment 3'!U11</f>
        <v>0</v>
      </c>
      <c r="V58" s="97">
        <f>'Assessment 3'!V11</f>
        <v>0</v>
      </c>
      <c r="W58" s="97">
        <f>'Assessment 3'!W11</f>
        <v>0</v>
      </c>
      <c r="X58" s="97">
        <f>'Assessment 3'!X11</f>
        <v>0</v>
      </c>
      <c r="Y58" s="97">
        <f>'Assessment 3'!Y11</f>
        <v>0</v>
      </c>
      <c r="Z58" s="97">
        <f>'Assessment 3'!Z11</f>
        <v>0</v>
      </c>
      <c r="AA58" s="97">
        <f>'Assessment 3'!AA11</f>
        <v>0</v>
      </c>
      <c r="AB58" s="97">
        <f>'Assessment 3'!AB11</f>
        <v>0</v>
      </c>
      <c r="AC58" s="97">
        <f>'Assessment 3'!AC11</f>
        <v>0</v>
      </c>
      <c r="AD58" s="97">
        <f>'Assessment 3'!AD11</f>
        <v>0</v>
      </c>
      <c r="AE58" s="97">
        <f>'Assessment 3'!AE11</f>
        <v>0</v>
      </c>
      <c r="AF58" s="97">
        <f>'Assessment 3'!AF11</f>
        <v>0</v>
      </c>
      <c r="AG58" s="97">
        <f>'Assessment 3'!AG11</f>
        <v>0</v>
      </c>
      <c r="AH58" s="97">
        <f>'Assessment 3'!AH11</f>
        <v>0</v>
      </c>
      <c r="AI58" s="97">
        <f>'Assessment 3'!AI11</f>
        <v>0</v>
      </c>
      <c r="AJ58" s="97">
        <f>'Assessment 3'!AJ11</f>
        <v>0</v>
      </c>
      <c r="AK58" s="97">
        <f>'Assessment 3'!AK11</f>
        <v>0</v>
      </c>
      <c r="AL58" s="97">
        <f>'Assessment 3'!AL11</f>
        <v>0</v>
      </c>
      <c r="AM58" s="17">
        <f t="shared" si="11"/>
        <v>10</v>
      </c>
      <c r="AN58" s="192"/>
      <c r="AO58" s="192"/>
    </row>
    <row r="59" spans="1:41" ht="31.2" customHeight="1" x14ac:dyDescent="0.3">
      <c r="A59" s="93">
        <f>'Assessment 3'!A12</f>
        <v>10</v>
      </c>
      <c r="B59" s="94" t="str">
        <f>'Assessment 3'!B12</f>
        <v xml:space="preserve">Make comparative statements or judgements about length (C) </v>
      </c>
      <c r="C59" s="39">
        <f>'Assessment 3'!C12</f>
        <v>42</v>
      </c>
      <c r="D59" s="204"/>
      <c r="E59" s="97">
        <f>'Assessment 3'!E12</f>
        <v>2</v>
      </c>
      <c r="F59" s="97">
        <f>'Assessment 3'!F12</f>
        <v>0</v>
      </c>
      <c r="G59" s="97">
        <f>'Assessment 3'!G12</f>
        <v>1</v>
      </c>
      <c r="H59" s="97">
        <f>'Assessment 3'!H12</f>
        <v>3</v>
      </c>
      <c r="I59" s="97">
        <f>'Assessment 3'!I12</f>
        <v>0</v>
      </c>
      <c r="J59" s="97">
        <f>'Assessment 3'!J12</f>
        <v>0</v>
      </c>
      <c r="K59" s="97">
        <f>'Assessment 3'!K12</f>
        <v>0</v>
      </c>
      <c r="L59" s="97">
        <f>'Assessment 3'!L12</f>
        <v>0</v>
      </c>
      <c r="M59" s="97">
        <f>'Assessment 3'!M12</f>
        <v>0</v>
      </c>
      <c r="N59" s="97">
        <f>'Assessment 3'!N12</f>
        <v>0</v>
      </c>
      <c r="O59" s="97">
        <f>'Assessment 3'!O12</f>
        <v>0</v>
      </c>
      <c r="P59" s="97">
        <f>'Assessment 3'!P12</f>
        <v>0</v>
      </c>
      <c r="Q59" s="97">
        <f>'Assessment 3'!Q12</f>
        <v>0</v>
      </c>
      <c r="R59" s="97">
        <f>'Assessment 3'!R12</f>
        <v>0</v>
      </c>
      <c r="S59" s="97">
        <f>'Assessment 3'!S12</f>
        <v>0</v>
      </c>
      <c r="T59" s="97">
        <f>'Assessment 3'!T12</f>
        <v>0</v>
      </c>
      <c r="U59" s="97">
        <f>'Assessment 3'!U12</f>
        <v>0</v>
      </c>
      <c r="V59" s="97">
        <f>'Assessment 3'!V12</f>
        <v>0</v>
      </c>
      <c r="W59" s="97">
        <f>'Assessment 3'!W12</f>
        <v>0</v>
      </c>
      <c r="X59" s="97">
        <f>'Assessment 3'!X12</f>
        <v>0</v>
      </c>
      <c r="Y59" s="97">
        <f>'Assessment 3'!Y12</f>
        <v>0</v>
      </c>
      <c r="Z59" s="97">
        <f>'Assessment 3'!Z12</f>
        <v>0</v>
      </c>
      <c r="AA59" s="97">
        <f>'Assessment 3'!AA12</f>
        <v>0</v>
      </c>
      <c r="AB59" s="97">
        <f>'Assessment 3'!AB12</f>
        <v>0</v>
      </c>
      <c r="AC59" s="97">
        <f>'Assessment 3'!AC12</f>
        <v>0</v>
      </c>
      <c r="AD59" s="97">
        <f>'Assessment 3'!AD12</f>
        <v>0</v>
      </c>
      <c r="AE59" s="97">
        <f>'Assessment 3'!AE12</f>
        <v>0</v>
      </c>
      <c r="AF59" s="97">
        <f>'Assessment 3'!AF12</f>
        <v>0</v>
      </c>
      <c r="AG59" s="97">
        <f>'Assessment 3'!AG12</f>
        <v>0</v>
      </c>
      <c r="AH59" s="97">
        <f>'Assessment 3'!AH12</f>
        <v>0</v>
      </c>
      <c r="AI59" s="97">
        <f>'Assessment 3'!AI12</f>
        <v>0</v>
      </c>
      <c r="AJ59" s="97">
        <f>'Assessment 3'!AJ12</f>
        <v>0</v>
      </c>
      <c r="AK59" s="97">
        <f>'Assessment 3'!AK12</f>
        <v>0</v>
      </c>
      <c r="AL59" s="97">
        <f>'Assessment 3'!AL12</f>
        <v>0</v>
      </c>
      <c r="AM59" s="57">
        <f t="shared" si="11"/>
        <v>6</v>
      </c>
      <c r="AN59" s="192"/>
      <c r="AO59" s="192"/>
    </row>
    <row r="60" spans="1:41" ht="36" customHeight="1" x14ac:dyDescent="0.3">
      <c r="A60" s="98">
        <f>'Assessment 3'!A13</f>
        <v>11</v>
      </c>
      <c r="B60" s="112" t="str">
        <f>'Assessment 3'!B13</f>
        <v>Identifies the rule governing a growing/shrinking pattern and extends it</v>
      </c>
      <c r="C60" s="39">
        <f>'Assessment 3'!C13</f>
        <v>43</v>
      </c>
      <c r="D60" s="202" t="str">
        <f>'Assessment 3'!D13</f>
        <v>A.PRR
A.EE</v>
      </c>
      <c r="E60" s="99">
        <f>'Assessment 3'!E13</f>
        <v>4</v>
      </c>
      <c r="F60" s="99">
        <f>'Assessment 3'!F13</f>
        <v>1</v>
      </c>
      <c r="G60" s="99">
        <f>'Assessment 3'!G13</f>
        <v>2</v>
      </c>
      <c r="H60" s="99">
        <f>'Assessment 3'!H13</f>
        <v>3</v>
      </c>
      <c r="I60" s="99">
        <f>'Assessment 3'!I13</f>
        <v>0</v>
      </c>
      <c r="J60" s="99">
        <f>'Assessment 3'!J13</f>
        <v>0</v>
      </c>
      <c r="K60" s="99">
        <f>'Assessment 3'!K13</f>
        <v>0</v>
      </c>
      <c r="L60" s="99">
        <f>'Assessment 3'!L13</f>
        <v>0</v>
      </c>
      <c r="M60" s="99">
        <f>'Assessment 3'!M13</f>
        <v>0</v>
      </c>
      <c r="N60" s="99">
        <f>'Assessment 3'!N13</f>
        <v>0</v>
      </c>
      <c r="O60" s="99">
        <f>'Assessment 3'!O13</f>
        <v>0</v>
      </c>
      <c r="P60" s="99">
        <f>'Assessment 3'!P13</f>
        <v>0</v>
      </c>
      <c r="Q60" s="99">
        <f>'Assessment 3'!Q13</f>
        <v>0</v>
      </c>
      <c r="R60" s="99">
        <f>'Assessment 3'!R13</f>
        <v>0</v>
      </c>
      <c r="S60" s="99">
        <f>'Assessment 3'!S13</f>
        <v>0</v>
      </c>
      <c r="T60" s="99">
        <f>'Assessment 3'!T13</f>
        <v>0</v>
      </c>
      <c r="U60" s="99">
        <f>'Assessment 3'!U13</f>
        <v>0</v>
      </c>
      <c r="V60" s="99">
        <f>'Assessment 3'!V13</f>
        <v>0</v>
      </c>
      <c r="W60" s="99">
        <f>'Assessment 3'!W13</f>
        <v>0</v>
      </c>
      <c r="X60" s="99">
        <f>'Assessment 3'!X13</f>
        <v>0</v>
      </c>
      <c r="Y60" s="99">
        <f>'Assessment 3'!Y13</f>
        <v>0</v>
      </c>
      <c r="Z60" s="99">
        <f>'Assessment 3'!Z13</f>
        <v>0</v>
      </c>
      <c r="AA60" s="99">
        <f>'Assessment 3'!AA13</f>
        <v>0</v>
      </c>
      <c r="AB60" s="99">
        <f>'Assessment 3'!AB13</f>
        <v>0</v>
      </c>
      <c r="AC60" s="99">
        <f>'Assessment 3'!AC13</f>
        <v>0</v>
      </c>
      <c r="AD60" s="99">
        <f>'Assessment 3'!AD13</f>
        <v>0</v>
      </c>
      <c r="AE60" s="99">
        <f>'Assessment 3'!AE13</f>
        <v>0</v>
      </c>
      <c r="AF60" s="99">
        <f>'Assessment 3'!AF13</f>
        <v>0</v>
      </c>
      <c r="AG60" s="99">
        <f>'Assessment 3'!AG13</f>
        <v>0</v>
      </c>
      <c r="AH60" s="99">
        <f>'Assessment 3'!AH13</f>
        <v>0</v>
      </c>
      <c r="AI60" s="99">
        <f>'Assessment 3'!AI13</f>
        <v>0</v>
      </c>
      <c r="AJ60" s="99">
        <f>'Assessment 3'!AJ13</f>
        <v>0</v>
      </c>
      <c r="AK60" s="99">
        <f>'Assessment 3'!AK13</f>
        <v>0</v>
      </c>
      <c r="AL60" s="99">
        <f>'Assessment 3'!AL13</f>
        <v>0</v>
      </c>
      <c r="AM60" s="17">
        <f t="shared" si="11"/>
        <v>10</v>
      </c>
      <c r="AN60" s="192"/>
      <c r="AO60" s="192"/>
    </row>
    <row r="61" spans="1:41" ht="28.8" customHeight="1" x14ac:dyDescent="0.3">
      <c r="A61" s="98">
        <f>'Assessment 3'!A14</f>
        <v>11</v>
      </c>
      <c r="B61" s="112" t="str">
        <f>'Assessment 3'!B14</f>
        <v>Identifies the core of a repeating pattern and extends it</v>
      </c>
      <c r="C61" s="39">
        <f>'Assessment 3'!C14</f>
        <v>44</v>
      </c>
      <c r="D61" s="204"/>
      <c r="E61" s="99">
        <f>'Assessment 3'!E14</f>
        <v>4</v>
      </c>
      <c r="F61" s="99">
        <f>'Assessment 3'!F14</f>
        <v>1</v>
      </c>
      <c r="G61" s="99">
        <f>'Assessment 3'!G14</f>
        <v>2</v>
      </c>
      <c r="H61" s="99">
        <f>'Assessment 3'!H14</f>
        <v>2</v>
      </c>
      <c r="I61" s="99">
        <f>'Assessment 3'!I14</f>
        <v>0</v>
      </c>
      <c r="J61" s="99">
        <f>'Assessment 3'!J14</f>
        <v>0</v>
      </c>
      <c r="K61" s="99">
        <f>'Assessment 3'!K14</f>
        <v>0</v>
      </c>
      <c r="L61" s="99">
        <f>'Assessment 3'!L14</f>
        <v>0</v>
      </c>
      <c r="M61" s="99">
        <f>'Assessment 3'!M14</f>
        <v>0</v>
      </c>
      <c r="N61" s="99">
        <f>'Assessment 3'!N14</f>
        <v>0</v>
      </c>
      <c r="O61" s="99">
        <f>'Assessment 3'!O14</f>
        <v>0</v>
      </c>
      <c r="P61" s="99">
        <f>'Assessment 3'!P14</f>
        <v>0</v>
      </c>
      <c r="Q61" s="99">
        <f>'Assessment 3'!Q14</f>
        <v>0</v>
      </c>
      <c r="R61" s="99">
        <f>'Assessment 3'!R14</f>
        <v>0</v>
      </c>
      <c r="S61" s="99">
        <f>'Assessment 3'!S14</f>
        <v>0</v>
      </c>
      <c r="T61" s="99">
        <f>'Assessment 3'!T14</f>
        <v>0</v>
      </c>
      <c r="U61" s="99">
        <f>'Assessment 3'!U14</f>
        <v>0</v>
      </c>
      <c r="V61" s="99">
        <f>'Assessment 3'!V14</f>
        <v>0</v>
      </c>
      <c r="W61" s="99">
        <f>'Assessment 3'!W14</f>
        <v>0</v>
      </c>
      <c r="X61" s="99">
        <f>'Assessment 3'!X14</f>
        <v>0</v>
      </c>
      <c r="Y61" s="99">
        <f>'Assessment 3'!Y14</f>
        <v>0</v>
      </c>
      <c r="Z61" s="99">
        <f>'Assessment 3'!Z14</f>
        <v>0</v>
      </c>
      <c r="AA61" s="99">
        <f>'Assessment 3'!AA14</f>
        <v>0</v>
      </c>
      <c r="AB61" s="99">
        <f>'Assessment 3'!AB14</f>
        <v>0</v>
      </c>
      <c r="AC61" s="99">
        <f>'Assessment 3'!AC14</f>
        <v>0</v>
      </c>
      <c r="AD61" s="99">
        <f>'Assessment 3'!AD14</f>
        <v>0</v>
      </c>
      <c r="AE61" s="99">
        <f>'Assessment 3'!AE14</f>
        <v>0</v>
      </c>
      <c r="AF61" s="99">
        <f>'Assessment 3'!AF14</f>
        <v>0</v>
      </c>
      <c r="AG61" s="99">
        <f>'Assessment 3'!AG14</f>
        <v>0</v>
      </c>
      <c r="AH61" s="99">
        <f>'Assessment 3'!AH14</f>
        <v>0</v>
      </c>
      <c r="AI61" s="99">
        <f>'Assessment 3'!AI14</f>
        <v>0</v>
      </c>
      <c r="AJ61" s="99">
        <f>'Assessment 3'!AJ14</f>
        <v>0</v>
      </c>
      <c r="AK61" s="99">
        <f>'Assessment 3'!AK14</f>
        <v>0</v>
      </c>
      <c r="AL61" s="99">
        <f>'Assessment 3'!AL14</f>
        <v>0</v>
      </c>
      <c r="AM61" s="58">
        <f t="shared" si="11"/>
        <v>9</v>
      </c>
      <c r="AN61" s="192"/>
      <c r="AO61" s="192"/>
    </row>
    <row r="62" spans="1:41" x14ac:dyDescent="0.3">
      <c r="A62" s="51"/>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192"/>
      <c r="AO62" s="192"/>
    </row>
    <row r="63" spans="1:41" ht="23.25" customHeight="1" x14ac:dyDescent="0.3">
      <c r="A63" s="220"/>
      <c r="B63" s="249" t="s">
        <v>41</v>
      </c>
      <c r="C63" s="250"/>
      <c r="D63" s="250"/>
      <c r="E63" s="107">
        <f>SUMIF($A49:$A61,8,E49:E61)</f>
        <v>20</v>
      </c>
      <c r="F63" s="107">
        <f t="shared" ref="F63:AL63" si="12">SUMIF($A49:$A61,8,F49:F61)</f>
        <v>5</v>
      </c>
      <c r="G63" s="107">
        <f t="shared" si="12"/>
        <v>10</v>
      </c>
      <c r="H63" s="107">
        <f t="shared" si="12"/>
        <v>13</v>
      </c>
      <c r="I63" s="107">
        <f t="shared" si="12"/>
        <v>0</v>
      </c>
      <c r="J63" s="107">
        <f t="shared" si="12"/>
        <v>0</v>
      </c>
      <c r="K63" s="107">
        <f t="shared" si="12"/>
        <v>0</v>
      </c>
      <c r="L63" s="107">
        <f t="shared" si="12"/>
        <v>0</v>
      </c>
      <c r="M63" s="107">
        <f t="shared" si="12"/>
        <v>0</v>
      </c>
      <c r="N63" s="107">
        <f t="shared" si="12"/>
        <v>0</v>
      </c>
      <c r="O63" s="107">
        <f t="shared" si="12"/>
        <v>0</v>
      </c>
      <c r="P63" s="107">
        <f t="shared" si="12"/>
        <v>0</v>
      </c>
      <c r="Q63" s="107">
        <f t="shared" si="12"/>
        <v>0</v>
      </c>
      <c r="R63" s="107">
        <f t="shared" si="12"/>
        <v>0</v>
      </c>
      <c r="S63" s="107">
        <f t="shared" si="12"/>
        <v>0</v>
      </c>
      <c r="T63" s="107">
        <f t="shared" si="12"/>
        <v>0</v>
      </c>
      <c r="U63" s="107">
        <f t="shared" si="12"/>
        <v>0</v>
      </c>
      <c r="V63" s="107">
        <f t="shared" si="12"/>
        <v>0</v>
      </c>
      <c r="W63" s="107">
        <f t="shared" si="12"/>
        <v>0</v>
      </c>
      <c r="X63" s="107">
        <f t="shared" si="12"/>
        <v>0</v>
      </c>
      <c r="Y63" s="107">
        <f t="shared" si="12"/>
        <v>0</v>
      </c>
      <c r="Z63" s="107">
        <f t="shared" si="12"/>
        <v>0</v>
      </c>
      <c r="AA63" s="107">
        <f t="shared" si="12"/>
        <v>0</v>
      </c>
      <c r="AB63" s="107">
        <f t="shared" si="12"/>
        <v>0</v>
      </c>
      <c r="AC63" s="107">
        <f t="shared" si="12"/>
        <v>0</v>
      </c>
      <c r="AD63" s="107">
        <f t="shared" si="12"/>
        <v>0</v>
      </c>
      <c r="AE63" s="107">
        <f t="shared" si="12"/>
        <v>0</v>
      </c>
      <c r="AF63" s="107">
        <f t="shared" si="12"/>
        <v>0</v>
      </c>
      <c r="AG63" s="107">
        <f t="shared" si="12"/>
        <v>0</v>
      </c>
      <c r="AH63" s="107">
        <f t="shared" si="12"/>
        <v>0</v>
      </c>
      <c r="AI63" s="107">
        <f t="shared" si="12"/>
        <v>0</v>
      </c>
      <c r="AJ63" s="107">
        <f t="shared" si="12"/>
        <v>0</v>
      </c>
      <c r="AK63" s="107">
        <f t="shared" si="12"/>
        <v>0</v>
      </c>
      <c r="AL63" s="185">
        <f t="shared" si="12"/>
        <v>0</v>
      </c>
      <c r="AM63" s="16"/>
      <c r="AN63" s="192"/>
      <c r="AO63" s="192"/>
    </row>
    <row r="64" spans="1:41" ht="25.8" customHeight="1" x14ac:dyDescent="0.3">
      <c r="A64" s="220"/>
      <c r="B64" s="251" t="s">
        <v>42</v>
      </c>
      <c r="C64" s="252"/>
      <c r="D64" s="252"/>
      <c r="E64" s="90">
        <f>SUMIF($A49:$A61,9,E49:E61)</f>
        <v>12</v>
      </c>
      <c r="F64" s="90">
        <f t="shared" ref="F64:AL64" si="13">SUMIF($A49:$A61,9,F49:F61)</f>
        <v>5</v>
      </c>
      <c r="G64" s="90">
        <f t="shared" si="13"/>
        <v>9</v>
      </c>
      <c r="H64" s="90">
        <f t="shared" si="13"/>
        <v>16</v>
      </c>
      <c r="I64" s="90">
        <f t="shared" si="13"/>
        <v>0</v>
      </c>
      <c r="J64" s="90">
        <f t="shared" si="13"/>
        <v>0</v>
      </c>
      <c r="K64" s="90">
        <f t="shared" si="13"/>
        <v>0</v>
      </c>
      <c r="L64" s="90">
        <f t="shared" si="13"/>
        <v>0</v>
      </c>
      <c r="M64" s="90">
        <f t="shared" si="13"/>
        <v>0</v>
      </c>
      <c r="N64" s="90">
        <f t="shared" si="13"/>
        <v>0</v>
      </c>
      <c r="O64" s="90">
        <f t="shared" si="13"/>
        <v>0</v>
      </c>
      <c r="P64" s="90">
        <f t="shared" si="13"/>
        <v>0</v>
      </c>
      <c r="Q64" s="90">
        <f t="shared" si="13"/>
        <v>0</v>
      </c>
      <c r="R64" s="90">
        <f t="shared" si="13"/>
        <v>0</v>
      </c>
      <c r="S64" s="90">
        <f t="shared" si="13"/>
        <v>0</v>
      </c>
      <c r="T64" s="90">
        <f t="shared" si="13"/>
        <v>0</v>
      </c>
      <c r="U64" s="90">
        <f t="shared" si="13"/>
        <v>0</v>
      </c>
      <c r="V64" s="90">
        <f t="shared" si="13"/>
        <v>0</v>
      </c>
      <c r="W64" s="90">
        <f t="shared" si="13"/>
        <v>0</v>
      </c>
      <c r="X64" s="90">
        <f t="shared" si="13"/>
        <v>0</v>
      </c>
      <c r="Y64" s="90">
        <f t="shared" si="13"/>
        <v>0</v>
      </c>
      <c r="Z64" s="90">
        <f t="shared" si="13"/>
        <v>0</v>
      </c>
      <c r="AA64" s="90">
        <f t="shared" si="13"/>
        <v>0</v>
      </c>
      <c r="AB64" s="90">
        <f t="shared" si="13"/>
        <v>0</v>
      </c>
      <c r="AC64" s="90">
        <f t="shared" si="13"/>
        <v>0</v>
      </c>
      <c r="AD64" s="90">
        <f t="shared" si="13"/>
        <v>0</v>
      </c>
      <c r="AE64" s="90">
        <f t="shared" si="13"/>
        <v>0</v>
      </c>
      <c r="AF64" s="90">
        <f t="shared" si="13"/>
        <v>0</v>
      </c>
      <c r="AG64" s="90">
        <f t="shared" si="13"/>
        <v>0</v>
      </c>
      <c r="AH64" s="90">
        <f t="shared" si="13"/>
        <v>0</v>
      </c>
      <c r="AI64" s="90">
        <f t="shared" si="13"/>
        <v>0</v>
      </c>
      <c r="AJ64" s="90">
        <f t="shared" si="13"/>
        <v>0</v>
      </c>
      <c r="AK64" s="90">
        <f t="shared" si="13"/>
        <v>0</v>
      </c>
      <c r="AL64" s="186">
        <f t="shared" si="13"/>
        <v>0</v>
      </c>
      <c r="AM64" s="16"/>
      <c r="AN64" s="192"/>
      <c r="AO64" s="192"/>
    </row>
    <row r="65" spans="1:41" ht="25.2" customHeight="1" x14ac:dyDescent="0.3">
      <c r="A65" s="220"/>
      <c r="B65" s="253" t="s">
        <v>43</v>
      </c>
      <c r="C65" s="254"/>
      <c r="D65" s="254"/>
      <c r="E65" s="96">
        <f>SUMIF($A49:$A61,10,E49:E61)</f>
        <v>4</v>
      </c>
      <c r="F65" s="96">
        <f t="shared" ref="F65:AL65" si="14">SUMIF($A49:$A61,10,F49:F61)</f>
        <v>2</v>
      </c>
      <c r="G65" s="96">
        <f t="shared" si="14"/>
        <v>4</v>
      </c>
      <c r="H65" s="96">
        <f t="shared" si="14"/>
        <v>6</v>
      </c>
      <c r="I65" s="96">
        <f t="shared" si="14"/>
        <v>0</v>
      </c>
      <c r="J65" s="96">
        <f t="shared" si="14"/>
        <v>0</v>
      </c>
      <c r="K65" s="96">
        <f t="shared" si="14"/>
        <v>0</v>
      </c>
      <c r="L65" s="96">
        <f t="shared" si="14"/>
        <v>0</v>
      </c>
      <c r="M65" s="96">
        <f t="shared" si="14"/>
        <v>0</v>
      </c>
      <c r="N65" s="96">
        <f t="shared" si="14"/>
        <v>0</v>
      </c>
      <c r="O65" s="96">
        <f t="shared" si="14"/>
        <v>0</v>
      </c>
      <c r="P65" s="96">
        <f t="shared" si="14"/>
        <v>0</v>
      </c>
      <c r="Q65" s="96">
        <f t="shared" si="14"/>
        <v>0</v>
      </c>
      <c r="R65" s="96">
        <f t="shared" si="14"/>
        <v>0</v>
      </c>
      <c r="S65" s="96">
        <f t="shared" si="14"/>
        <v>0</v>
      </c>
      <c r="T65" s="96">
        <f t="shared" si="14"/>
        <v>0</v>
      </c>
      <c r="U65" s="96">
        <f t="shared" si="14"/>
        <v>0</v>
      </c>
      <c r="V65" s="96">
        <f t="shared" si="14"/>
        <v>0</v>
      </c>
      <c r="W65" s="96">
        <f t="shared" si="14"/>
        <v>0</v>
      </c>
      <c r="X65" s="96">
        <f t="shared" si="14"/>
        <v>0</v>
      </c>
      <c r="Y65" s="96">
        <f t="shared" si="14"/>
        <v>0</v>
      </c>
      <c r="Z65" s="96">
        <f t="shared" si="14"/>
        <v>0</v>
      </c>
      <c r="AA65" s="96">
        <f t="shared" si="14"/>
        <v>0</v>
      </c>
      <c r="AB65" s="96">
        <f t="shared" si="14"/>
        <v>0</v>
      </c>
      <c r="AC65" s="96">
        <f t="shared" si="14"/>
        <v>0</v>
      </c>
      <c r="AD65" s="96">
        <f t="shared" si="14"/>
        <v>0</v>
      </c>
      <c r="AE65" s="96">
        <f t="shared" si="14"/>
        <v>0</v>
      </c>
      <c r="AF65" s="96">
        <f t="shared" si="14"/>
        <v>0</v>
      </c>
      <c r="AG65" s="96">
        <f t="shared" si="14"/>
        <v>0</v>
      </c>
      <c r="AH65" s="96">
        <f t="shared" si="14"/>
        <v>0</v>
      </c>
      <c r="AI65" s="96">
        <f t="shared" si="14"/>
        <v>0</v>
      </c>
      <c r="AJ65" s="96">
        <f t="shared" si="14"/>
        <v>0</v>
      </c>
      <c r="AK65" s="96">
        <f t="shared" si="14"/>
        <v>0</v>
      </c>
      <c r="AL65" s="187">
        <f t="shared" si="14"/>
        <v>0</v>
      </c>
      <c r="AM65" s="16"/>
      <c r="AN65" s="192"/>
      <c r="AO65" s="192"/>
    </row>
    <row r="66" spans="1:41" ht="26.4" customHeight="1" x14ac:dyDescent="0.3">
      <c r="A66" s="220"/>
      <c r="B66" s="108"/>
      <c r="C66" s="109"/>
      <c r="D66" s="110" t="s">
        <v>181</v>
      </c>
      <c r="E66" s="111">
        <f>SUMIF($A49:$A61,11,E49:E61)</f>
        <v>8</v>
      </c>
      <c r="F66" s="111">
        <f t="shared" ref="F66:AL66" si="15">SUMIF($A49:$A61,11,F49:F61)</f>
        <v>2</v>
      </c>
      <c r="G66" s="111">
        <f t="shared" si="15"/>
        <v>4</v>
      </c>
      <c r="H66" s="111">
        <f t="shared" si="15"/>
        <v>5</v>
      </c>
      <c r="I66" s="111">
        <f t="shared" si="15"/>
        <v>0</v>
      </c>
      <c r="J66" s="111">
        <f t="shared" si="15"/>
        <v>0</v>
      </c>
      <c r="K66" s="111">
        <f t="shared" si="15"/>
        <v>0</v>
      </c>
      <c r="L66" s="111">
        <f t="shared" si="15"/>
        <v>0</v>
      </c>
      <c r="M66" s="111">
        <f t="shared" si="15"/>
        <v>0</v>
      </c>
      <c r="N66" s="111">
        <f t="shared" si="15"/>
        <v>0</v>
      </c>
      <c r="O66" s="111">
        <f t="shared" si="15"/>
        <v>0</v>
      </c>
      <c r="P66" s="111">
        <f t="shared" si="15"/>
        <v>0</v>
      </c>
      <c r="Q66" s="111">
        <f t="shared" si="15"/>
        <v>0</v>
      </c>
      <c r="R66" s="111">
        <f t="shared" si="15"/>
        <v>0</v>
      </c>
      <c r="S66" s="111">
        <f t="shared" si="15"/>
        <v>0</v>
      </c>
      <c r="T66" s="111">
        <f t="shared" si="15"/>
        <v>0</v>
      </c>
      <c r="U66" s="111">
        <f t="shared" si="15"/>
        <v>0</v>
      </c>
      <c r="V66" s="111">
        <f t="shared" si="15"/>
        <v>0</v>
      </c>
      <c r="W66" s="111">
        <f t="shared" si="15"/>
        <v>0</v>
      </c>
      <c r="X66" s="111">
        <f t="shared" si="15"/>
        <v>0</v>
      </c>
      <c r="Y66" s="111">
        <f t="shared" si="15"/>
        <v>0</v>
      </c>
      <c r="Z66" s="111">
        <f t="shared" si="15"/>
        <v>0</v>
      </c>
      <c r="AA66" s="111">
        <f t="shared" si="15"/>
        <v>0</v>
      </c>
      <c r="AB66" s="111">
        <f t="shared" si="15"/>
        <v>0</v>
      </c>
      <c r="AC66" s="111">
        <f t="shared" si="15"/>
        <v>0</v>
      </c>
      <c r="AD66" s="111">
        <f t="shared" si="15"/>
        <v>0</v>
      </c>
      <c r="AE66" s="111">
        <f t="shared" si="15"/>
        <v>0</v>
      </c>
      <c r="AF66" s="111">
        <f t="shared" si="15"/>
        <v>0</v>
      </c>
      <c r="AG66" s="111">
        <f t="shared" si="15"/>
        <v>0</v>
      </c>
      <c r="AH66" s="111">
        <f t="shared" si="15"/>
        <v>0</v>
      </c>
      <c r="AI66" s="111">
        <f t="shared" si="15"/>
        <v>0</v>
      </c>
      <c r="AJ66" s="111">
        <f t="shared" si="15"/>
        <v>0</v>
      </c>
      <c r="AK66" s="111">
        <f t="shared" si="15"/>
        <v>0</v>
      </c>
      <c r="AL66" s="188">
        <f t="shared" si="15"/>
        <v>0</v>
      </c>
      <c r="AM66" s="16"/>
      <c r="AN66" s="192"/>
      <c r="AO66" s="192"/>
    </row>
    <row r="67" spans="1:41" ht="22.5" customHeight="1" x14ac:dyDescent="0.3">
      <c r="A67" s="221"/>
      <c r="B67" s="215" t="s">
        <v>20</v>
      </c>
      <c r="C67" s="216"/>
      <c r="D67" s="217"/>
      <c r="E67" s="15">
        <f>SUM(E49:E53,E54:E57,E58:E59,E60:E61)</f>
        <v>44</v>
      </c>
      <c r="F67" s="15">
        <f t="shared" ref="F67:AL67" si="16">SUM(F49:F53,F54:F57,F58:F59,F60:F61)</f>
        <v>14</v>
      </c>
      <c r="G67" s="15">
        <f t="shared" si="16"/>
        <v>27</v>
      </c>
      <c r="H67" s="15">
        <f t="shared" si="16"/>
        <v>40</v>
      </c>
      <c r="I67" s="15">
        <f t="shared" si="16"/>
        <v>0</v>
      </c>
      <c r="J67" s="15">
        <f t="shared" si="16"/>
        <v>0</v>
      </c>
      <c r="K67" s="15">
        <f t="shared" si="16"/>
        <v>0</v>
      </c>
      <c r="L67" s="15">
        <f t="shared" si="16"/>
        <v>0</v>
      </c>
      <c r="M67" s="15">
        <f t="shared" si="16"/>
        <v>0</v>
      </c>
      <c r="N67" s="15">
        <f t="shared" si="16"/>
        <v>0</v>
      </c>
      <c r="O67" s="15">
        <f t="shared" si="16"/>
        <v>0</v>
      </c>
      <c r="P67" s="15">
        <f t="shared" si="16"/>
        <v>0</v>
      </c>
      <c r="Q67" s="15">
        <f t="shared" si="16"/>
        <v>0</v>
      </c>
      <c r="R67" s="15">
        <f t="shared" si="16"/>
        <v>0</v>
      </c>
      <c r="S67" s="15">
        <f t="shared" si="16"/>
        <v>0</v>
      </c>
      <c r="T67" s="15">
        <f t="shared" si="16"/>
        <v>0</v>
      </c>
      <c r="U67" s="15">
        <f t="shared" si="16"/>
        <v>0</v>
      </c>
      <c r="V67" s="15">
        <f t="shared" si="16"/>
        <v>0</v>
      </c>
      <c r="W67" s="15">
        <f t="shared" si="16"/>
        <v>0</v>
      </c>
      <c r="X67" s="15">
        <f t="shared" si="16"/>
        <v>0</v>
      </c>
      <c r="Y67" s="15">
        <f t="shared" si="16"/>
        <v>0</v>
      </c>
      <c r="Z67" s="15">
        <f t="shared" si="16"/>
        <v>0</v>
      </c>
      <c r="AA67" s="15">
        <f t="shared" si="16"/>
        <v>0</v>
      </c>
      <c r="AB67" s="15">
        <f t="shared" si="16"/>
        <v>0</v>
      </c>
      <c r="AC67" s="15">
        <f t="shared" si="16"/>
        <v>0</v>
      </c>
      <c r="AD67" s="15">
        <f t="shared" si="16"/>
        <v>0</v>
      </c>
      <c r="AE67" s="15">
        <f t="shared" si="16"/>
        <v>0</v>
      </c>
      <c r="AF67" s="15">
        <f t="shared" si="16"/>
        <v>0</v>
      </c>
      <c r="AG67" s="15">
        <f t="shared" si="16"/>
        <v>0</v>
      </c>
      <c r="AH67" s="15">
        <f t="shared" si="16"/>
        <v>0</v>
      </c>
      <c r="AI67" s="15">
        <f t="shared" si="16"/>
        <v>0</v>
      </c>
      <c r="AJ67" s="15">
        <f t="shared" si="16"/>
        <v>0</v>
      </c>
      <c r="AK67" s="15">
        <f t="shared" si="16"/>
        <v>0</v>
      </c>
      <c r="AL67" s="41">
        <f t="shared" si="16"/>
        <v>0</v>
      </c>
      <c r="AM67" s="16"/>
      <c r="AN67" s="192"/>
      <c r="AO67" s="192"/>
    </row>
    <row r="68" spans="1:41" x14ac:dyDescent="0.3">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192"/>
      <c r="AO68" s="192"/>
    </row>
    <row r="69" spans="1:41" ht="36" customHeight="1" x14ac:dyDescent="0.3">
      <c r="A69" s="278" t="s">
        <v>61</v>
      </c>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9"/>
      <c r="AN69" s="192"/>
      <c r="AO69" s="192"/>
    </row>
    <row r="70" spans="1:41" ht="22.8" customHeight="1" x14ac:dyDescent="0.3">
      <c r="A70" s="115">
        <f>'Assessment 4'!A2</f>
        <v>12</v>
      </c>
      <c r="B70" s="113" t="str">
        <f>'Assessment 4'!B2</f>
        <v>Subtracts 2-digit numbers, with renaming </v>
      </c>
      <c r="C70" s="39">
        <f>'Assessment 4'!C2</f>
        <v>45</v>
      </c>
      <c r="D70" s="202" t="str">
        <f>'Assessment 4'!D2</f>
        <v>N.SO
N.NC
A.EE
A.PRR</v>
      </c>
      <c r="E70" s="116">
        <f>'Assessment 4'!E2</f>
        <v>2</v>
      </c>
      <c r="F70" s="116">
        <f>'Assessment 4'!F2</f>
        <v>4</v>
      </c>
      <c r="G70" s="116">
        <f>'Assessment 4'!G2</f>
        <v>3</v>
      </c>
      <c r="H70" s="116">
        <f>'Assessment 4'!H2</f>
        <v>1</v>
      </c>
      <c r="I70" s="116">
        <f>'Assessment 4'!I2</f>
        <v>0</v>
      </c>
      <c r="J70" s="116">
        <f>'Assessment 4'!J2</f>
        <v>0</v>
      </c>
      <c r="K70" s="116">
        <f>'Assessment 4'!K2</f>
        <v>0</v>
      </c>
      <c r="L70" s="116">
        <f>'Assessment 4'!L2</f>
        <v>0</v>
      </c>
      <c r="M70" s="116">
        <f>'Assessment 4'!M2</f>
        <v>0</v>
      </c>
      <c r="N70" s="116">
        <f>'Assessment 4'!N2</f>
        <v>0</v>
      </c>
      <c r="O70" s="116">
        <f>'Assessment 4'!O2</f>
        <v>0</v>
      </c>
      <c r="P70" s="116">
        <f>'Assessment 4'!P2</f>
        <v>0</v>
      </c>
      <c r="Q70" s="116">
        <f>'Assessment 4'!Q2</f>
        <v>0</v>
      </c>
      <c r="R70" s="116">
        <f>'Assessment 4'!R2</f>
        <v>0</v>
      </c>
      <c r="S70" s="116">
        <f>'Assessment 4'!S2</f>
        <v>0</v>
      </c>
      <c r="T70" s="116">
        <f>'Assessment 4'!T2</f>
        <v>0</v>
      </c>
      <c r="U70" s="116">
        <f>'Assessment 4'!U2</f>
        <v>0</v>
      </c>
      <c r="V70" s="116">
        <f>'Assessment 4'!V2</f>
        <v>0</v>
      </c>
      <c r="W70" s="116">
        <f>'Assessment 4'!W2</f>
        <v>0</v>
      </c>
      <c r="X70" s="116">
        <f>'Assessment 4'!X2</f>
        <v>0</v>
      </c>
      <c r="Y70" s="116">
        <f>'Assessment 4'!Y2</f>
        <v>0</v>
      </c>
      <c r="Z70" s="116">
        <f>'Assessment 4'!Z2</f>
        <v>0</v>
      </c>
      <c r="AA70" s="116">
        <f>'Assessment 4'!AA2</f>
        <v>0</v>
      </c>
      <c r="AB70" s="116">
        <f>'Assessment 4'!AB2</f>
        <v>0</v>
      </c>
      <c r="AC70" s="116">
        <f>'Assessment 4'!AC2</f>
        <v>0</v>
      </c>
      <c r="AD70" s="116">
        <f>'Assessment 4'!AD2</f>
        <v>0</v>
      </c>
      <c r="AE70" s="116">
        <f>'Assessment 4'!AE2</f>
        <v>0</v>
      </c>
      <c r="AF70" s="116">
        <f>'Assessment 4'!AF2</f>
        <v>0</v>
      </c>
      <c r="AG70" s="116">
        <f>'Assessment 4'!AG2</f>
        <v>0</v>
      </c>
      <c r="AH70" s="116">
        <f>'Assessment 4'!AH2</f>
        <v>0</v>
      </c>
      <c r="AI70" s="116">
        <f>'Assessment 4'!AI2</f>
        <v>0</v>
      </c>
      <c r="AJ70" s="116">
        <f>'Assessment 4'!AJ2</f>
        <v>0</v>
      </c>
      <c r="AK70" s="116">
        <f>'Assessment 4'!AK2</f>
        <v>0</v>
      </c>
      <c r="AL70" s="116">
        <f>'Assessment 4'!AL2</f>
        <v>0</v>
      </c>
      <c r="AM70" s="17">
        <f t="shared" ref="AM70:AM80" si="17">SUM(E70:AL70)</f>
        <v>10</v>
      </c>
      <c r="AN70" s="192"/>
      <c r="AO70" s="192"/>
    </row>
    <row r="71" spans="1:41" ht="33.6" customHeight="1" x14ac:dyDescent="0.3">
      <c r="A71" s="115">
        <f>'Assessment 4'!A3</f>
        <v>12</v>
      </c>
      <c r="B71" s="113" t="str">
        <f>'Assessment 4'!B3</f>
        <v>Solves multi-step problems, (within 199) involving addition and subtraction, using real-life contexts</v>
      </c>
      <c r="C71" s="39">
        <f>'Assessment 4'!C3</f>
        <v>46</v>
      </c>
      <c r="D71" s="203"/>
      <c r="E71" s="171">
        <f>'Assessment 4'!E3</f>
        <v>2</v>
      </c>
      <c r="F71" s="171">
        <f>'Assessment 4'!F3</f>
        <v>4</v>
      </c>
      <c r="G71" s="171">
        <f>'Assessment 4'!G3</f>
        <v>4</v>
      </c>
      <c r="H71" s="171">
        <f>'Assessment 4'!H3</f>
        <v>0</v>
      </c>
      <c r="I71" s="171">
        <f>'Assessment 4'!I3</f>
        <v>0</v>
      </c>
      <c r="J71" s="171">
        <f>'Assessment 4'!J3</f>
        <v>0</v>
      </c>
      <c r="K71" s="171">
        <f>'Assessment 4'!K3</f>
        <v>0</v>
      </c>
      <c r="L71" s="171">
        <f>'Assessment 4'!L3</f>
        <v>0</v>
      </c>
      <c r="M71" s="171">
        <f>'Assessment 4'!M3</f>
        <v>0</v>
      </c>
      <c r="N71" s="171">
        <f>'Assessment 4'!N3</f>
        <v>0</v>
      </c>
      <c r="O71" s="171">
        <f>'Assessment 4'!O3</f>
        <v>0</v>
      </c>
      <c r="P71" s="171">
        <f>'Assessment 4'!P3</f>
        <v>0</v>
      </c>
      <c r="Q71" s="171">
        <f>'Assessment 4'!Q3</f>
        <v>0</v>
      </c>
      <c r="R71" s="171">
        <f>'Assessment 4'!R3</f>
        <v>0</v>
      </c>
      <c r="S71" s="171">
        <f>'Assessment 4'!S3</f>
        <v>0</v>
      </c>
      <c r="T71" s="171">
        <f>'Assessment 4'!T3</f>
        <v>0</v>
      </c>
      <c r="U71" s="171">
        <f>'Assessment 4'!U3</f>
        <v>0</v>
      </c>
      <c r="V71" s="171">
        <f>'Assessment 4'!V3</f>
        <v>0</v>
      </c>
      <c r="W71" s="171">
        <f>'Assessment 4'!W3</f>
        <v>0</v>
      </c>
      <c r="X71" s="171">
        <f>'Assessment 4'!X3</f>
        <v>0</v>
      </c>
      <c r="Y71" s="171">
        <f>'Assessment 4'!Y3</f>
        <v>0</v>
      </c>
      <c r="Z71" s="171">
        <f>'Assessment 4'!Z3</f>
        <v>0</v>
      </c>
      <c r="AA71" s="171">
        <f>'Assessment 4'!AA3</f>
        <v>0</v>
      </c>
      <c r="AB71" s="171">
        <f>'Assessment 4'!AB3</f>
        <v>0</v>
      </c>
      <c r="AC71" s="171">
        <f>'Assessment 4'!AC3</f>
        <v>0</v>
      </c>
      <c r="AD71" s="171">
        <f>'Assessment 4'!AD3</f>
        <v>0</v>
      </c>
      <c r="AE71" s="171">
        <f>'Assessment 4'!AE3</f>
        <v>0</v>
      </c>
      <c r="AF71" s="171">
        <f>'Assessment 4'!AF3</f>
        <v>0</v>
      </c>
      <c r="AG71" s="171">
        <f>'Assessment 4'!AG3</f>
        <v>0</v>
      </c>
      <c r="AH71" s="171">
        <f>'Assessment 4'!AH3</f>
        <v>0</v>
      </c>
      <c r="AI71" s="171">
        <f>'Assessment 4'!AI3</f>
        <v>0</v>
      </c>
      <c r="AJ71" s="171">
        <f>'Assessment 4'!AJ3</f>
        <v>0</v>
      </c>
      <c r="AK71" s="171">
        <f>'Assessment 4'!AK3</f>
        <v>0</v>
      </c>
      <c r="AL71" s="171">
        <f>'Assessment 4'!AL3</f>
        <v>0</v>
      </c>
      <c r="AM71" s="17">
        <f t="shared" si="17"/>
        <v>10</v>
      </c>
      <c r="AN71" s="192"/>
      <c r="AO71" s="192"/>
    </row>
    <row r="72" spans="1:41" ht="36.6" customHeight="1" x14ac:dyDescent="0.3">
      <c r="A72" s="115">
        <f>'Assessment 4'!A4</f>
        <v>12</v>
      </c>
      <c r="B72" s="113" t="str">
        <f>'Assessment 4'!B4</f>
        <v>Solves multi-step problems, (within 199) involving subtraction, using real-life contexts</v>
      </c>
      <c r="C72" s="39">
        <f>'Assessment 4'!C4</f>
        <v>47</v>
      </c>
      <c r="D72" s="204"/>
      <c r="E72" s="171">
        <f>'Assessment 4'!E4</f>
        <v>3</v>
      </c>
      <c r="F72" s="171">
        <f>'Assessment 4'!F4</f>
        <v>3</v>
      </c>
      <c r="G72" s="171">
        <f>'Assessment 4'!G4</f>
        <v>3</v>
      </c>
      <c r="H72" s="171">
        <f>'Assessment 4'!H4</f>
        <v>1</v>
      </c>
      <c r="I72" s="171">
        <f>'Assessment 4'!I4</f>
        <v>0</v>
      </c>
      <c r="J72" s="171">
        <f>'Assessment 4'!J4</f>
        <v>0</v>
      </c>
      <c r="K72" s="171">
        <f>'Assessment 4'!K4</f>
        <v>0</v>
      </c>
      <c r="L72" s="171">
        <f>'Assessment 4'!L4</f>
        <v>0</v>
      </c>
      <c r="M72" s="171">
        <f>'Assessment 4'!M4</f>
        <v>0</v>
      </c>
      <c r="N72" s="171">
        <f>'Assessment 4'!N4</f>
        <v>0</v>
      </c>
      <c r="O72" s="171">
        <f>'Assessment 4'!O4</f>
        <v>0</v>
      </c>
      <c r="P72" s="171">
        <f>'Assessment 4'!P4</f>
        <v>0</v>
      </c>
      <c r="Q72" s="171">
        <f>'Assessment 4'!Q4</f>
        <v>0</v>
      </c>
      <c r="R72" s="171">
        <f>'Assessment 4'!R4</f>
        <v>0</v>
      </c>
      <c r="S72" s="171">
        <f>'Assessment 4'!S4</f>
        <v>0</v>
      </c>
      <c r="T72" s="171">
        <f>'Assessment 4'!T4</f>
        <v>0</v>
      </c>
      <c r="U72" s="171">
        <f>'Assessment 4'!U4</f>
        <v>0</v>
      </c>
      <c r="V72" s="171">
        <f>'Assessment 4'!V4</f>
        <v>0</v>
      </c>
      <c r="W72" s="171">
        <f>'Assessment 4'!W4</f>
        <v>0</v>
      </c>
      <c r="X72" s="171">
        <f>'Assessment 4'!X4</f>
        <v>0</v>
      </c>
      <c r="Y72" s="171">
        <f>'Assessment 4'!Y4</f>
        <v>0</v>
      </c>
      <c r="Z72" s="171">
        <f>'Assessment 4'!Z4</f>
        <v>0</v>
      </c>
      <c r="AA72" s="171">
        <f>'Assessment 4'!AA4</f>
        <v>0</v>
      </c>
      <c r="AB72" s="171">
        <f>'Assessment 4'!AB4</f>
        <v>0</v>
      </c>
      <c r="AC72" s="171">
        <f>'Assessment 4'!AC4</f>
        <v>0</v>
      </c>
      <c r="AD72" s="171">
        <f>'Assessment 4'!AD4</f>
        <v>0</v>
      </c>
      <c r="AE72" s="171">
        <f>'Assessment 4'!AE4</f>
        <v>0</v>
      </c>
      <c r="AF72" s="171">
        <f>'Assessment 4'!AF4</f>
        <v>0</v>
      </c>
      <c r="AG72" s="171">
        <f>'Assessment 4'!AG4</f>
        <v>0</v>
      </c>
      <c r="AH72" s="171">
        <f>'Assessment 4'!AH4</f>
        <v>0</v>
      </c>
      <c r="AI72" s="171">
        <f>'Assessment 4'!AI4</f>
        <v>0</v>
      </c>
      <c r="AJ72" s="171">
        <f>'Assessment 4'!AJ4</f>
        <v>0</v>
      </c>
      <c r="AK72" s="171">
        <f>'Assessment 4'!AK4</f>
        <v>0</v>
      </c>
      <c r="AL72" s="171">
        <f>'Assessment 4'!AL4</f>
        <v>0</v>
      </c>
      <c r="AM72" s="17">
        <f t="shared" si="17"/>
        <v>10</v>
      </c>
      <c r="AN72" s="192"/>
      <c r="AO72" s="192"/>
    </row>
    <row r="73" spans="1:41" ht="33.6" customHeight="1" x14ac:dyDescent="0.3">
      <c r="A73" s="121">
        <f>'Assessment 4'!A5</f>
        <v>13</v>
      </c>
      <c r="B73" s="119" t="str">
        <f>'Assessment 4'!B5</f>
        <v>Estimates capacity, using litres as base units, with increasing accuracy</v>
      </c>
      <c r="C73" s="39">
        <f>'Assessment 4'!C5</f>
        <v>48</v>
      </c>
      <c r="D73" s="241" t="str">
        <f>'Assessment 4'!D5</f>
        <v>M.M</v>
      </c>
      <c r="E73" s="124">
        <f>'Assessment 4'!E5</f>
        <v>2</v>
      </c>
      <c r="F73" s="124">
        <f>'Assessment 4'!F5</f>
        <v>4</v>
      </c>
      <c r="G73" s="124">
        <f>'Assessment 4'!G5</f>
        <v>3</v>
      </c>
      <c r="H73" s="124">
        <f>'Assessment 4'!H5</f>
        <v>0</v>
      </c>
      <c r="I73" s="124">
        <f>'Assessment 4'!I5</f>
        <v>0</v>
      </c>
      <c r="J73" s="124">
        <f>'Assessment 4'!J5</f>
        <v>0</v>
      </c>
      <c r="K73" s="124">
        <f>'Assessment 4'!K5</f>
        <v>0</v>
      </c>
      <c r="L73" s="124">
        <f>'Assessment 4'!L5</f>
        <v>0</v>
      </c>
      <c r="M73" s="124">
        <f>'Assessment 4'!M5</f>
        <v>0</v>
      </c>
      <c r="N73" s="124">
        <f>'Assessment 4'!N5</f>
        <v>0</v>
      </c>
      <c r="O73" s="124">
        <f>'Assessment 4'!O5</f>
        <v>0</v>
      </c>
      <c r="P73" s="124">
        <f>'Assessment 4'!P5</f>
        <v>0</v>
      </c>
      <c r="Q73" s="124">
        <f>'Assessment 4'!Q5</f>
        <v>0</v>
      </c>
      <c r="R73" s="124">
        <f>'Assessment 4'!R5</f>
        <v>0</v>
      </c>
      <c r="S73" s="124">
        <f>'Assessment 4'!S5</f>
        <v>0</v>
      </c>
      <c r="T73" s="124">
        <f>'Assessment 4'!T5</f>
        <v>0</v>
      </c>
      <c r="U73" s="124">
        <f>'Assessment 4'!U5</f>
        <v>0</v>
      </c>
      <c r="V73" s="124">
        <f>'Assessment 4'!V5</f>
        <v>0</v>
      </c>
      <c r="W73" s="124">
        <f>'Assessment 4'!W5</f>
        <v>0</v>
      </c>
      <c r="X73" s="124">
        <f>'Assessment 4'!X5</f>
        <v>0</v>
      </c>
      <c r="Y73" s="124">
        <f>'Assessment 4'!Y5</f>
        <v>0</v>
      </c>
      <c r="Z73" s="124">
        <f>'Assessment 4'!Z5</f>
        <v>0</v>
      </c>
      <c r="AA73" s="124">
        <f>'Assessment 4'!AA5</f>
        <v>0</v>
      </c>
      <c r="AB73" s="124">
        <f>'Assessment 4'!AB5</f>
        <v>0</v>
      </c>
      <c r="AC73" s="124">
        <f>'Assessment 4'!AC5</f>
        <v>0</v>
      </c>
      <c r="AD73" s="124">
        <f>'Assessment 4'!AD5</f>
        <v>0</v>
      </c>
      <c r="AE73" s="124">
        <f>'Assessment 4'!AE5</f>
        <v>0</v>
      </c>
      <c r="AF73" s="124">
        <f>'Assessment 4'!AF5</f>
        <v>0</v>
      </c>
      <c r="AG73" s="124">
        <f>'Assessment 4'!AG5</f>
        <v>0</v>
      </c>
      <c r="AH73" s="124">
        <f>'Assessment 4'!AH5</f>
        <v>0</v>
      </c>
      <c r="AI73" s="124">
        <f>'Assessment 4'!AI5</f>
        <v>0</v>
      </c>
      <c r="AJ73" s="124">
        <f>'Assessment 4'!AJ5</f>
        <v>0</v>
      </c>
      <c r="AK73" s="124">
        <f>'Assessment 4'!AK5</f>
        <v>0</v>
      </c>
      <c r="AL73" s="124">
        <f>'Assessment 4'!AL5</f>
        <v>0</v>
      </c>
      <c r="AM73" s="17">
        <f t="shared" si="17"/>
        <v>9</v>
      </c>
      <c r="AN73" s="192"/>
      <c r="AO73" s="192"/>
    </row>
    <row r="74" spans="1:41" ht="22.2" customHeight="1" x14ac:dyDescent="0.3">
      <c r="A74" s="121">
        <f>'Assessment 4'!A6</f>
        <v>13</v>
      </c>
      <c r="B74" s="119" t="str">
        <f>'Assessment 4'!B6</f>
        <v>Compares and orders the weights of objects</v>
      </c>
      <c r="C74" s="39">
        <f>'Assessment 4'!C6</f>
        <v>49</v>
      </c>
      <c r="D74" s="203"/>
      <c r="E74" s="124">
        <f>'Assessment 4'!E6</f>
        <v>4</v>
      </c>
      <c r="F74" s="124">
        <f>'Assessment 4'!F6</f>
        <v>3</v>
      </c>
      <c r="G74" s="124">
        <f>'Assessment 4'!G6</f>
        <v>2</v>
      </c>
      <c r="H74" s="124">
        <f>'Assessment 4'!H6</f>
        <v>1</v>
      </c>
      <c r="I74" s="124">
        <f>'Assessment 4'!I6</f>
        <v>0</v>
      </c>
      <c r="J74" s="124">
        <f>'Assessment 4'!J6</f>
        <v>0</v>
      </c>
      <c r="K74" s="124">
        <f>'Assessment 4'!K6</f>
        <v>0</v>
      </c>
      <c r="L74" s="124">
        <f>'Assessment 4'!L6</f>
        <v>0</v>
      </c>
      <c r="M74" s="124">
        <f>'Assessment 4'!M6</f>
        <v>0</v>
      </c>
      <c r="N74" s="124">
        <f>'Assessment 4'!N6</f>
        <v>0</v>
      </c>
      <c r="O74" s="124">
        <f>'Assessment 4'!O6</f>
        <v>0</v>
      </c>
      <c r="P74" s="124">
        <f>'Assessment 4'!P6</f>
        <v>0</v>
      </c>
      <c r="Q74" s="124">
        <f>'Assessment 4'!Q6</f>
        <v>0</v>
      </c>
      <c r="R74" s="124">
        <f>'Assessment 4'!R6</f>
        <v>0</v>
      </c>
      <c r="S74" s="124">
        <f>'Assessment 4'!S6</f>
        <v>0</v>
      </c>
      <c r="T74" s="124">
        <f>'Assessment 4'!T6</f>
        <v>0</v>
      </c>
      <c r="U74" s="124">
        <f>'Assessment 4'!U6</f>
        <v>0</v>
      </c>
      <c r="V74" s="124">
        <f>'Assessment 4'!V6</f>
        <v>0</v>
      </c>
      <c r="W74" s="124">
        <f>'Assessment 4'!W6</f>
        <v>0</v>
      </c>
      <c r="X74" s="124">
        <f>'Assessment 4'!X6</f>
        <v>0</v>
      </c>
      <c r="Y74" s="124">
        <f>'Assessment 4'!Y6</f>
        <v>0</v>
      </c>
      <c r="Z74" s="124">
        <f>'Assessment 4'!Z6</f>
        <v>0</v>
      </c>
      <c r="AA74" s="124">
        <f>'Assessment 4'!AA6</f>
        <v>0</v>
      </c>
      <c r="AB74" s="124">
        <f>'Assessment 4'!AB6</f>
        <v>0</v>
      </c>
      <c r="AC74" s="124">
        <f>'Assessment 4'!AC6</f>
        <v>0</v>
      </c>
      <c r="AD74" s="124">
        <f>'Assessment 4'!AD6</f>
        <v>0</v>
      </c>
      <c r="AE74" s="124">
        <f>'Assessment 4'!AE6</f>
        <v>0</v>
      </c>
      <c r="AF74" s="124">
        <f>'Assessment 4'!AF6</f>
        <v>0</v>
      </c>
      <c r="AG74" s="124">
        <f>'Assessment 4'!AG6</f>
        <v>0</v>
      </c>
      <c r="AH74" s="124">
        <f>'Assessment 4'!AH6</f>
        <v>0</v>
      </c>
      <c r="AI74" s="124">
        <f>'Assessment 4'!AI6</f>
        <v>0</v>
      </c>
      <c r="AJ74" s="124">
        <f>'Assessment 4'!AJ6</f>
        <v>0</v>
      </c>
      <c r="AK74" s="124">
        <f>'Assessment 4'!AK6</f>
        <v>0</v>
      </c>
      <c r="AL74" s="124">
        <f>'Assessment 4'!AL6</f>
        <v>0</v>
      </c>
      <c r="AM74" s="17">
        <f t="shared" si="17"/>
        <v>10</v>
      </c>
      <c r="AN74" s="192"/>
      <c r="AO74" s="192"/>
    </row>
    <row r="75" spans="1:41" ht="22.2" customHeight="1" x14ac:dyDescent="0.3">
      <c r="A75" s="121">
        <f>'Assessment 4'!A7</f>
        <v>13</v>
      </c>
      <c r="B75" s="119" t="str">
        <f>'Assessment 4'!B7</f>
        <v>Uses base units to solve problems involving capacity</v>
      </c>
      <c r="C75" s="39">
        <f>'Assessment 4'!C7</f>
        <v>50</v>
      </c>
      <c r="D75" s="203"/>
      <c r="E75" s="124">
        <f>'Assessment 4'!E7</f>
        <v>1</v>
      </c>
      <c r="F75" s="124">
        <f>'Assessment 4'!F7</f>
        <v>2</v>
      </c>
      <c r="G75" s="124">
        <f>'Assessment 4'!G7</f>
        <v>1</v>
      </c>
      <c r="H75" s="124">
        <f>'Assessment 4'!H7</f>
        <v>2</v>
      </c>
      <c r="I75" s="124">
        <f>'Assessment 4'!I7</f>
        <v>0</v>
      </c>
      <c r="J75" s="124">
        <f>'Assessment 4'!J7</f>
        <v>0</v>
      </c>
      <c r="K75" s="124">
        <f>'Assessment 4'!K7</f>
        <v>0</v>
      </c>
      <c r="L75" s="124">
        <f>'Assessment 4'!L7</f>
        <v>0</v>
      </c>
      <c r="M75" s="124">
        <f>'Assessment 4'!M7</f>
        <v>0</v>
      </c>
      <c r="N75" s="124">
        <f>'Assessment 4'!N7</f>
        <v>0</v>
      </c>
      <c r="O75" s="124">
        <f>'Assessment 4'!O7</f>
        <v>0</v>
      </c>
      <c r="P75" s="124">
        <f>'Assessment 4'!P7</f>
        <v>0</v>
      </c>
      <c r="Q75" s="124">
        <f>'Assessment 4'!Q7</f>
        <v>0</v>
      </c>
      <c r="R75" s="124">
        <f>'Assessment 4'!R7</f>
        <v>0</v>
      </c>
      <c r="S75" s="124">
        <f>'Assessment 4'!S7</f>
        <v>0</v>
      </c>
      <c r="T75" s="124">
        <f>'Assessment 4'!T7</f>
        <v>0</v>
      </c>
      <c r="U75" s="124">
        <f>'Assessment 4'!U7</f>
        <v>0</v>
      </c>
      <c r="V75" s="124">
        <f>'Assessment 4'!V7</f>
        <v>0</v>
      </c>
      <c r="W75" s="124">
        <f>'Assessment 4'!W7</f>
        <v>0</v>
      </c>
      <c r="X75" s="124">
        <f>'Assessment 4'!X7</f>
        <v>0</v>
      </c>
      <c r="Y75" s="124">
        <f>'Assessment 4'!Y7</f>
        <v>0</v>
      </c>
      <c r="Z75" s="124">
        <f>'Assessment 4'!Z7</f>
        <v>0</v>
      </c>
      <c r="AA75" s="124">
        <f>'Assessment 4'!AA7</f>
        <v>0</v>
      </c>
      <c r="AB75" s="124">
        <f>'Assessment 4'!AB7</f>
        <v>0</v>
      </c>
      <c r="AC75" s="124">
        <f>'Assessment 4'!AC7</f>
        <v>0</v>
      </c>
      <c r="AD75" s="124">
        <f>'Assessment 4'!AD7</f>
        <v>0</v>
      </c>
      <c r="AE75" s="124">
        <f>'Assessment 4'!AE7</f>
        <v>0</v>
      </c>
      <c r="AF75" s="124">
        <f>'Assessment 4'!AF7</f>
        <v>0</v>
      </c>
      <c r="AG75" s="124">
        <f>'Assessment 4'!AG7</f>
        <v>0</v>
      </c>
      <c r="AH75" s="124">
        <f>'Assessment 4'!AH7</f>
        <v>0</v>
      </c>
      <c r="AI75" s="124">
        <f>'Assessment 4'!AI7</f>
        <v>0</v>
      </c>
      <c r="AJ75" s="124">
        <f>'Assessment 4'!AJ7</f>
        <v>0</v>
      </c>
      <c r="AK75" s="124">
        <f>'Assessment 4'!AK7</f>
        <v>0</v>
      </c>
      <c r="AL75" s="124">
        <f>'Assessment 4'!AL7</f>
        <v>0</v>
      </c>
      <c r="AM75" s="18">
        <f t="shared" si="17"/>
        <v>6</v>
      </c>
      <c r="AN75" s="192"/>
      <c r="AO75" s="192"/>
    </row>
    <row r="76" spans="1:41" ht="26.4" customHeight="1" x14ac:dyDescent="0.3">
      <c r="A76" s="121">
        <f>'Assessment 4'!A8</f>
        <v>13</v>
      </c>
      <c r="B76" s="119" t="str">
        <f>'Assessment 4'!B8</f>
        <v>Uses base units to solve problems involving weight</v>
      </c>
      <c r="C76" s="39">
        <f>'Assessment 4'!C8</f>
        <v>51</v>
      </c>
      <c r="D76" s="204"/>
      <c r="E76" s="124">
        <f>'Assessment 4'!E8</f>
        <v>1</v>
      </c>
      <c r="F76" s="124">
        <f>'Assessment 4'!F8</f>
        <v>3</v>
      </c>
      <c r="G76" s="124">
        <f>'Assessment 4'!G8</f>
        <v>2</v>
      </c>
      <c r="H76" s="124">
        <f>'Assessment 4'!H8</f>
        <v>3</v>
      </c>
      <c r="I76" s="124">
        <f>'Assessment 4'!I8</f>
        <v>0</v>
      </c>
      <c r="J76" s="124">
        <f>'Assessment 4'!J8</f>
        <v>0</v>
      </c>
      <c r="K76" s="124">
        <f>'Assessment 4'!K8</f>
        <v>0</v>
      </c>
      <c r="L76" s="124">
        <f>'Assessment 4'!L8</f>
        <v>0</v>
      </c>
      <c r="M76" s="124">
        <f>'Assessment 4'!M8</f>
        <v>0</v>
      </c>
      <c r="N76" s="124">
        <f>'Assessment 4'!N8</f>
        <v>0</v>
      </c>
      <c r="O76" s="124">
        <f>'Assessment 4'!O8</f>
        <v>0</v>
      </c>
      <c r="P76" s="124">
        <f>'Assessment 4'!P8</f>
        <v>0</v>
      </c>
      <c r="Q76" s="124">
        <f>'Assessment 4'!Q8</f>
        <v>0</v>
      </c>
      <c r="R76" s="124">
        <f>'Assessment 4'!R8</f>
        <v>0</v>
      </c>
      <c r="S76" s="124">
        <f>'Assessment 4'!S8</f>
        <v>0</v>
      </c>
      <c r="T76" s="124">
        <f>'Assessment 4'!T8</f>
        <v>0</v>
      </c>
      <c r="U76" s="124">
        <f>'Assessment 4'!U8</f>
        <v>0</v>
      </c>
      <c r="V76" s="124">
        <f>'Assessment 4'!V8</f>
        <v>0</v>
      </c>
      <c r="W76" s="124">
        <f>'Assessment 4'!W8</f>
        <v>0</v>
      </c>
      <c r="X76" s="124">
        <f>'Assessment 4'!X8</f>
        <v>0</v>
      </c>
      <c r="Y76" s="124">
        <f>'Assessment 4'!Y8</f>
        <v>0</v>
      </c>
      <c r="Z76" s="124">
        <f>'Assessment 4'!Z8</f>
        <v>0</v>
      </c>
      <c r="AA76" s="124">
        <f>'Assessment 4'!AA8</f>
        <v>0</v>
      </c>
      <c r="AB76" s="124">
        <f>'Assessment 4'!AB8</f>
        <v>0</v>
      </c>
      <c r="AC76" s="124">
        <f>'Assessment 4'!AC8</f>
        <v>0</v>
      </c>
      <c r="AD76" s="124">
        <f>'Assessment 4'!AD8</f>
        <v>0</v>
      </c>
      <c r="AE76" s="124">
        <f>'Assessment 4'!AE8</f>
        <v>0</v>
      </c>
      <c r="AF76" s="124">
        <f>'Assessment 4'!AF8</f>
        <v>0</v>
      </c>
      <c r="AG76" s="124">
        <f>'Assessment 4'!AG8</f>
        <v>0</v>
      </c>
      <c r="AH76" s="124">
        <f>'Assessment 4'!AH8</f>
        <v>0</v>
      </c>
      <c r="AI76" s="124">
        <f>'Assessment 4'!AI8</f>
        <v>0</v>
      </c>
      <c r="AJ76" s="124">
        <f>'Assessment 4'!AJ8</f>
        <v>0</v>
      </c>
      <c r="AK76" s="124">
        <f>'Assessment 4'!AK8</f>
        <v>0</v>
      </c>
      <c r="AL76" s="124">
        <f>'Assessment 4'!AL8</f>
        <v>0</v>
      </c>
      <c r="AM76" s="17">
        <f t="shared" si="17"/>
        <v>9</v>
      </c>
      <c r="AN76" s="192"/>
      <c r="AO76" s="192"/>
    </row>
    <row r="77" spans="1:41" ht="30.6" customHeight="1" x14ac:dyDescent="0.3">
      <c r="A77" s="126">
        <f>'Assessment 4'!A9</f>
        <v>14</v>
      </c>
      <c r="B77" s="125" t="str">
        <f>'Assessment 4'!B9</f>
        <v>Recognises and expresses time to quarter hour intervals on analogue and digital clocks</v>
      </c>
      <c r="C77" s="39">
        <f>'Assessment 4'!C9</f>
        <v>52</v>
      </c>
      <c r="D77" s="241" t="str">
        <f>'Assessment 4'!D9</f>
        <v>M.T</v>
      </c>
      <c r="E77" s="127">
        <f>'Assessment 4'!E9</f>
        <v>0</v>
      </c>
      <c r="F77" s="127">
        <f>'Assessment 4'!F9</f>
        <v>4</v>
      </c>
      <c r="G77" s="127">
        <f>'Assessment 4'!G9</f>
        <v>3</v>
      </c>
      <c r="H77" s="127">
        <f>'Assessment 4'!H9</f>
        <v>4</v>
      </c>
      <c r="I77" s="127">
        <f>'Assessment 4'!I9</f>
        <v>0</v>
      </c>
      <c r="J77" s="127">
        <f>'Assessment 4'!J9</f>
        <v>0</v>
      </c>
      <c r="K77" s="127">
        <f>'Assessment 4'!K9</f>
        <v>0</v>
      </c>
      <c r="L77" s="127">
        <f>'Assessment 4'!L9</f>
        <v>0</v>
      </c>
      <c r="M77" s="127">
        <f>'Assessment 4'!M9</f>
        <v>0</v>
      </c>
      <c r="N77" s="127">
        <f>'Assessment 4'!N9</f>
        <v>0</v>
      </c>
      <c r="O77" s="127">
        <f>'Assessment 4'!O9</f>
        <v>0</v>
      </c>
      <c r="P77" s="127">
        <f>'Assessment 4'!P9</f>
        <v>0</v>
      </c>
      <c r="Q77" s="127">
        <f>'Assessment 4'!Q9</f>
        <v>0</v>
      </c>
      <c r="R77" s="127">
        <f>'Assessment 4'!R9</f>
        <v>0</v>
      </c>
      <c r="S77" s="127">
        <f>'Assessment 4'!S9</f>
        <v>0</v>
      </c>
      <c r="T77" s="127">
        <f>'Assessment 4'!T9</f>
        <v>0</v>
      </c>
      <c r="U77" s="127">
        <f>'Assessment 4'!U9</f>
        <v>0</v>
      </c>
      <c r="V77" s="127">
        <f>'Assessment 4'!V9</f>
        <v>0</v>
      </c>
      <c r="W77" s="127">
        <f>'Assessment 4'!W9</f>
        <v>0</v>
      </c>
      <c r="X77" s="127">
        <f>'Assessment 4'!X9</f>
        <v>0</v>
      </c>
      <c r="Y77" s="127">
        <f>'Assessment 4'!Y9</f>
        <v>0</v>
      </c>
      <c r="Z77" s="127">
        <f>'Assessment 4'!Z9</f>
        <v>0</v>
      </c>
      <c r="AA77" s="127">
        <f>'Assessment 4'!AA9</f>
        <v>0</v>
      </c>
      <c r="AB77" s="127">
        <f>'Assessment 4'!AB9</f>
        <v>0</v>
      </c>
      <c r="AC77" s="127">
        <f>'Assessment 4'!AC9</f>
        <v>0</v>
      </c>
      <c r="AD77" s="127">
        <f>'Assessment 4'!AD9</f>
        <v>0</v>
      </c>
      <c r="AE77" s="127">
        <f>'Assessment 4'!AE9</f>
        <v>0</v>
      </c>
      <c r="AF77" s="127">
        <f>'Assessment 4'!AF9</f>
        <v>0</v>
      </c>
      <c r="AG77" s="127">
        <f>'Assessment 4'!AG9</f>
        <v>0</v>
      </c>
      <c r="AH77" s="127">
        <f>'Assessment 4'!AH9</f>
        <v>0</v>
      </c>
      <c r="AI77" s="127">
        <f>'Assessment 4'!AI9</f>
        <v>0</v>
      </c>
      <c r="AJ77" s="127">
        <f>'Assessment 4'!AJ9</f>
        <v>0</v>
      </c>
      <c r="AK77" s="127">
        <f>'Assessment 4'!AK9</f>
        <v>0</v>
      </c>
      <c r="AL77" s="127">
        <f>'Assessment 4'!AL9</f>
        <v>0</v>
      </c>
      <c r="AM77" s="17">
        <f t="shared" si="17"/>
        <v>11</v>
      </c>
      <c r="AN77" s="192"/>
      <c r="AO77" s="192"/>
    </row>
    <row r="78" spans="1:41" ht="25.2" customHeight="1" x14ac:dyDescent="0.3">
      <c r="A78" s="126">
        <f>'Assessment 4'!A10</f>
        <v>14</v>
      </c>
      <c r="B78" s="125" t="str">
        <f>'Assessment 4'!B10</f>
        <v>Demonstrates understanding of am and pm</v>
      </c>
      <c r="C78" s="39">
        <f>'Assessment 4'!C10</f>
        <v>53</v>
      </c>
      <c r="D78" s="203"/>
      <c r="E78" s="127">
        <f>'Assessment 4'!E10</f>
        <v>2</v>
      </c>
      <c r="F78" s="127">
        <f>'Assessment 4'!F10</f>
        <v>1</v>
      </c>
      <c r="G78" s="127">
        <f>'Assessment 4'!G10</f>
        <v>2</v>
      </c>
      <c r="H78" s="127">
        <f>'Assessment 4'!H10</f>
        <v>0</v>
      </c>
      <c r="I78" s="127">
        <f>'Assessment 4'!I10</f>
        <v>0</v>
      </c>
      <c r="J78" s="127">
        <f>'Assessment 4'!J10</f>
        <v>0</v>
      </c>
      <c r="K78" s="127">
        <f>'Assessment 4'!K10</f>
        <v>0</v>
      </c>
      <c r="L78" s="127">
        <f>'Assessment 4'!L10</f>
        <v>0</v>
      </c>
      <c r="M78" s="127">
        <f>'Assessment 4'!M10</f>
        <v>0</v>
      </c>
      <c r="N78" s="127">
        <f>'Assessment 4'!N10</f>
        <v>0</v>
      </c>
      <c r="O78" s="127">
        <f>'Assessment 4'!O10</f>
        <v>0</v>
      </c>
      <c r="P78" s="127">
        <f>'Assessment 4'!P10</f>
        <v>0</v>
      </c>
      <c r="Q78" s="127">
        <f>'Assessment 4'!Q10</f>
        <v>0</v>
      </c>
      <c r="R78" s="127">
        <f>'Assessment 4'!R10</f>
        <v>0</v>
      </c>
      <c r="S78" s="127">
        <f>'Assessment 4'!S10</f>
        <v>0</v>
      </c>
      <c r="T78" s="127">
        <f>'Assessment 4'!T10</f>
        <v>0</v>
      </c>
      <c r="U78" s="127">
        <f>'Assessment 4'!U10</f>
        <v>0</v>
      </c>
      <c r="V78" s="127">
        <f>'Assessment 4'!V10</f>
        <v>0</v>
      </c>
      <c r="W78" s="127">
        <f>'Assessment 4'!W10</f>
        <v>0</v>
      </c>
      <c r="X78" s="127">
        <f>'Assessment 4'!X10</f>
        <v>0</v>
      </c>
      <c r="Y78" s="127">
        <f>'Assessment 4'!Y10</f>
        <v>0</v>
      </c>
      <c r="Z78" s="127">
        <f>'Assessment 4'!Z10</f>
        <v>0</v>
      </c>
      <c r="AA78" s="127">
        <f>'Assessment 4'!AA10</f>
        <v>0</v>
      </c>
      <c r="AB78" s="127">
        <f>'Assessment 4'!AB10</f>
        <v>0</v>
      </c>
      <c r="AC78" s="127">
        <f>'Assessment 4'!AC10</f>
        <v>0</v>
      </c>
      <c r="AD78" s="127">
        <f>'Assessment 4'!AD10</f>
        <v>0</v>
      </c>
      <c r="AE78" s="127">
        <f>'Assessment 4'!AE10</f>
        <v>0</v>
      </c>
      <c r="AF78" s="127">
        <f>'Assessment 4'!AF10</f>
        <v>0</v>
      </c>
      <c r="AG78" s="127">
        <f>'Assessment 4'!AG10</f>
        <v>0</v>
      </c>
      <c r="AH78" s="127">
        <f>'Assessment 4'!AH10</f>
        <v>0</v>
      </c>
      <c r="AI78" s="127">
        <f>'Assessment 4'!AI10</f>
        <v>0</v>
      </c>
      <c r="AJ78" s="127">
        <f>'Assessment 4'!AJ10</f>
        <v>0</v>
      </c>
      <c r="AK78" s="127">
        <f>'Assessment 4'!AK10</f>
        <v>0</v>
      </c>
      <c r="AL78" s="127">
        <f>'Assessment 4'!AL10</f>
        <v>0</v>
      </c>
      <c r="AM78" s="17">
        <f t="shared" si="17"/>
        <v>5</v>
      </c>
      <c r="AN78" s="192"/>
      <c r="AO78" s="192"/>
    </row>
    <row r="79" spans="1:41" ht="25.8" customHeight="1" x14ac:dyDescent="0.3">
      <c r="A79" s="126">
        <f>'Assessment 4'!A11</f>
        <v>14</v>
      </c>
      <c r="B79" s="125" t="str">
        <f>'Assessment 4'!B11</f>
        <v>Sequences time given on time devices</v>
      </c>
      <c r="C79" s="39">
        <f>'Assessment 4'!C11</f>
        <v>54</v>
      </c>
      <c r="D79" s="203"/>
      <c r="E79" s="127">
        <f>'Assessment 4'!E11</f>
        <v>3</v>
      </c>
      <c r="F79" s="127">
        <f>'Assessment 4'!F11</f>
        <v>2</v>
      </c>
      <c r="G79" s="127">
        <f>'Assessment 4'!G11</f>
        <v>2</v>
      </c>
      <c r="H79" s="127">
        <f>'Assessment 4'!H11</f>
        <v>2</v>
      </c>
      <c r="I79" s="127">
        <f>'Assessment 4'!I11</f>
        <v>0</v>
      </c>
      <c r="J79" s="127">
        <f>'Assessment 4'!J11</f>
        <v>0</v>
      </c>
      <c r="K79" s="127">
        <f>'Assessment 4'!K11</f>
        <v>0</v>
      </c>
      <c r="L79" s="127">
        <f>'Assessment 4'!L11</f>
        <v>0</v>
      </c>
      <c r="M79" s="127">
        <f>'Assessment 4'!M11</f>
        <v>0</v>
      </c>
      <c r="N79" s="127">
        <f>'Assessment 4'!N11</f>
        <v>0</v>
      </c>
      <c r="O79" s="127">
        <f>'Assessment 4'!O11</f>
        <v>0</v>
      </c>
      <c r="P79" s="127">
        <f>'Assessment 4'!P11</f>
        <v>0</v>
      </c>
      <c r="Q79" s="127">
        <f>'Assessment 4'!Q11</f>
        <v>0</v>
      </c>
      <c r="R79" s="127">
        <f>'Assessment 4'!R11</f>
        <v>0</v>
      </c>
      <c r="S79" s="127">
        <f>'Assessment 4'!S11</f>
        <v>0</v>
      </c>
      <c r="T79" s="127">
        <f>'Assessment 4'!T11</f>
        <v>0</v>
      </c>
      <c r="U79" s="127">
        <f>'Assessment 4'!U11</f>
        <v>0</v>
      </c>
      <c r="V79" s="127">
        <f>'Assessment 4'!V11</f>
        <v>0</v>
      </c>
      <c r="W79" s="127">
        <f>'Assessment 4'!W11</f>
        <v>0</v>
      </c>
      <c r="X79" s="127">
        <f>'Assessment 4'!X11</f>
        <v>0</v>
      </c>
      <c r="Y79" s="127">
        <f>'Assessment 4'!Y11</f>
        <v>0</v>
      </c>
      <c r="Z79" s="127">
        <f>'Assessment 4'!Z11</f>
        <v>0</v>
      </c>
      <c r="AA79" s="127">
        <f>'Assessment 4'!AA11</f>
        <v>0</v>
      </c>
      <c r="AB79" s="127">
        <f>'Assessment 4'!AB11</f>
        <v>0</v>
      </c>
      <c r="AC79" s="127">
        <f>'Assessment 4'!AC11</f>
        <v>0</v>
      </c>
      <c r="AD79" s="127">
        <f>'Assessment 4'!AD11</f>
        <v>0</v>
      </c>
      <c r="AE79" s="127">
        <f>'Assessment 4'!AE11</f>
        <v>0</v>
      </c>
      <c r="AF79" s="127">
        <f>'Assessment 4'!AF11</f>
        <v>0</v>
      </c>
      <c r="AG79" s="127">
        <f>'Assessment 4'!AG11</f>
        <v>0</v>
      </c>
      <c r="AH79" s="127">
        <f>'Assessment 4'!AH11</f>
        <v>0</v>
      </c>
      <c r="AI79" s="127">
        <f>'Assessment 4'!AI11</f>
        <v>0</v>
      </c>
      <c r="AJ79" s="127">
        <f>'Assessment 4'!AJ11</f>
        <v>0</v>
      </c>
      <c r="AK79" s="127">
        <f>'Assessment 4'!AK11</f>
        <v>0</v>
      </c>
      <c r="AL79" s="127">
        <f>'Assessment 4'!AL11</f>
        <v>0</v>
      </c>
      <c r="AM79" s="17">
        <f t="shared" si="17"/>
        <v>9</v>
      </c>
      <c r="AN79" s="192"/>
      <c r="AO79" s="192"/>
    </row>
    <row r="80" spans="1:41" ht="25.8" customHeight="1" x14ac:dyDescent="0.3">
      <c r="A80" s="126">
        <f>'Assessment 4'!A12</f>
        <v>14</v>
      </c>
      <c r="B80" s="125" t="str">
        <f>'Assessment 4'!B12</f>
        <v>Analyses timetables and solves problems</v>
      </c>
      <c r="C80" s="39">
        <f>'Assessment 4'!C12</f>
        <v>55</v>
      </c>
      <c r="D80" s="203"/>
      <c r="E80" s="191">
        <f>'Assessment 4'!E12</f>
        <v>4</v>
      </c>
      <c r="F80" s="191">
        <f>'Assessment 4'!F12</f>
        <v>4</v>
      </c>
      <c r="G80" s="191">
        <f>'Assessment 4'!G12</f>
        <v>3</v>
      </c>
      <c r="H80" s="191">
        <f>'Assessment 4'!H12</f>
        <v>1</v>
      </c>
      <c r="I80" s="191">
        <f>'Assessment 4'!I12</f>
        <v>0</v>
      </c>
      <c r="J80" s="191">
        <f>'Assessment 4'!J12</f>
        <v>0</v>
      </c>
      <c r="K80" s="191">
        <f>'Assessment 4'!K12</f>
        <v>0</v>
      </c>
      <c r="L80" s="191">
        <f>'Assessment 4'!L12</f>
        <v>0</v>
      </c>
      <c r="M80" s="191">
        <f>'Assessment 4'!M12</f>
        <v>0</v>
      </c>
      <c r="N80" s="191">
        <f>'Assessment 4'!N12</f>
        <v>0</v>
      </c>
      <c r="O80" s="191">
        <f>'Assessment 4'!O12</f>
        <v>0</v>
      </c>
      <c r="P80" s="191">
        <f>'Assessment 4'!P12</f>
        <v>0</v>
      </c>
      <c r="Q80" s="191">
        <f>'Assessment 4'!Q12</f>
        <v>0</v>
      </c>
      <c r="R80" s="191">
        <f>'Assessment 4'!R12</f>
        <v>0</v>
      </c>
      <c r="S80" s="191">
        <f>'Assessment 4'!S12</f>
        <v>0</v>
      </c>
      <c r="T80" s="191">
        <f>'Assessment 4'!T12</f>
        <v>0</v>
      </c>
      <c r="U80" s="191">
        <f>'Assessment 4'!U12</f>
        <v>0</v>
      </c>
      <c r="V80" s="191">
        <f>'Assessment 4'!V12</f>
        <v>0</v>
      </c>
      <c r="W80" s="191">
        <f>'Assessment 4'!W12</f>
        <v>0</v>
      </c>
      <c r="X80" s="191">
        <f>'Assessment 4'!X12</f>
        <v>0</v>
      </c>
      <c r="Y80" s="191">
        <f>'Assessment 4'!Y12</f>
        <v>0</v>
      </c>
      <c r="Z80" s="191">
        <f>'Assessment 4'!Z12</f>
        <v>0</v>
      </c>
      <c r="AA80" s="191">
        <f>'Assessment 4'!AA12</f>
        <v>0</v>
      </c>
      <c r="AB80" s="191">
        <f>'Assessment 4'!AB12</f>
        <v>0</v>
      </c>
      <c r="AC80" s="191">
        <f>'Assessment 4'!AC12</f>
        <v>0</v>
      </c>
      <c r="AD80" s="191">
        <f>'Assessment 4'!AD12</f>
        <v>0</v>
      </c>
      <c r="AE80" s="191">
        <f>'Assessment 4'!AE12</f>
        <v>0</v>
      </c>
      <c r="AF80" s="191">
        <f>'Assessment 4'!AF12</f>
        <v>0</v>
      </c>
      <c r="AG80" s="191">
        <f>'Assessment 4'!AG12</f>
        <v>0</v>
      </c>
      <c r="AH80" s="191">
        <f>'Assessment 4'!AH12</f>
        <v>0</v>
      </c>
      <c r="AI80" s="191">
        <f>'Assessment 4'!AI12</f>
        <v>0</v>
      </c>
      <c r="AJ80" s="191">
        <f>'Assessment 4'!AJ12</f>
        <v>0</v>
      </c>
      <c r="AK80" s="191">
        <f>'Assessment 4'!AK12</f>
        <v>0</v>
      </c>
      <c r="AL80" s="191">
        <f>'Assessment 4'!AL12</f>
        <v>0</v>
      </c>
      <c r="AM80" s="18">
        <f t="shared" si="17"/>
        <v>12</v>
      </c>
      <c r="AN80" s="192"/>
      <c r="AO80" s="192"/>
    </row>
    <row r="81" spans="1:41" x14ac:dyDescent="0.3">
      <c r="A81" s="51"/>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192"/>
      <c r="AO81" s="192"/>
    </row>
    <row r="82" spans="1:41" ht="25.2" customHeight="1" x14ac:dyDescent="0.3">
      <c r="A82" s="220"/>
      <c r="B82" s="255" t="s">
        <v>50</v>
      </c>
      <c r="C82" s="256"/>
      <c r="D82" s="256"/>
      <c r="E82" s="129">
        <f>SUMIF($A70:$A80,12,E70:E80)</f>
        <v>7</v>
      </c>
      <c r="F82" s="129">
        <f t="shared" ref="F82:AL82" si="18">SUMIF($A70:$A80,12,F70:F80)</f>
        <v>11</v>
      </c>
      <c r="G82" s="129">
        <f t="shared" si="18"/>
        <v>10</v>
      </c>
      <c r="H82" s="129">
        <f t="shared" si="18"/>
        <v>2</v>
      </c>
      <c r="I82" s="129">
        <f t="shared" si="18"/>
        <v>0</v>
      </c>
      <c r="J82" s="129">
        <f t="shared" si="18"/>
        <v>0</v>
      </c>
      <c r="K82" s="129">
        <f t="shared" si="18"/>
        <v>0</v>
      </c>
      <c r="L82" s="129">
        <f t="shared" si="18"/>
        <v>0</v>
      </c>
      <c r="M82" s="129">
        <f t="shared" si="18"/>
        <v>0</v>
      </c>
      <c r="N82" s="129">
        <f t="shared" si="18"/>
        <v>0</v>
      </c>
      <c r="O82" s="129">
        <f t="shared" si="18"/>
        <v>0</v>
      </c>
      <c r="P82" s="129">
        <f t="shared" si="18"/>
        <v>0</v>
      </c>
      <c r="Q82" s="129">
        <f t="shared" si="18"/>
        <v>0</v>
      </c>
      <c r="R82" s="129">
        <f t="shared" si="18"/>
        <v>0</v>
      </c>
      <c r="S82" s="129">
        <f t="shared" si="18"/>
        <v>0</v>
      </c>
      <c r="T82" s="129">
        <f t="shared" si="18"/>
        <v>0</v>
      </c>
      <c r="U82" s="129">
        <f t="shared" si="18"/>
        <v>0</v>
      </c>
      <c r="V82" s="129">
        <f t="shared" si="18"/>
        <v>0</v>
      </c>
      <c r="W82" s="129">
        <f t="shared" si="18"/>
        <v>0</v>
      </c>
      <c r="X82" s="129">
        <f t="shared" si="18"/>
        <v>0</v>
      </c>
      <c r="Y82" s="129">
        <f t="shared" si="18"/>
        <v>0</v>
      </c>
      <c r="Z82" s="129">
        <f t="shared" si="18"/>
        <v>0</v>
      </c>
      <c r="AA82" s="129">
        <f t="shared" si="18"/>
        <v>0</v>
      </c>
      <c r="AB82" s="129">
        <f t="shared" si="18"/>
        <v>0</v>
      </c>
      <c r="AC82" s="129">
        <f t="shared" si="18"/>
        <v>0</v>
      </c>
      <c r="AD82" s="129">
        <f t="shared" si="18"/>
        <v>0</v>
      </c>
      <c r="AE82" s="129">
        <f t="shared" si="18"/>
        <v>0</v>
      </c>
      <c r="AF82" s="129">
        <f t="shared" si="18"/>
        <v>0</v>
      </c>
      <c r="AG82" s="129">
        <f t="shared" si="18"/>
        <v>0</v>
      </c>
      <c r="AH82" s="129">
        <f t="shared" si="18"/>
        <v>0</v>
      </c>
      <c r="AI82" s="129">
        <f t="shared" si="18"/>
        <v>0</v>
      </c>
      <c r="AJ82" s="129">
        <f t="shared" si="18"/>
        <v>0</v>
      </c>
      <c r="AK82" s="129">
        <f t="shared" si="18"/>
        <v>0</v>
      </c>
      <c r="AL82" s="130">
        <f t="shared" si="18"/>
        <v>0</v>
      </c>
      <c r="AM82" s="16"/>
      <c r="AN82" s="192"/>
      <c r="AO82" s="192"/>
    </row>
    <row r="83" spans="1:41" ht="25.8" customHeight="1" x14ac:dyDescent="0.3">
      <c r="A83" s="220"/>
      <c r="B83" s="224" t="s">
        <v>51</v>
      </c>
      <c r="C83" s="225"/>
      <c r="D83" s="225"/>
      <c r="E83" s="34">
        <f>SUMIF($A70:$A80,13,E70:E80)</f>
        <v>8</v>
      </c>
      <c r="F83" s="34">
        <f t="shared" ref="F83:AL83" si="19">SUMIF($A70:$A80,13,F70:F80)</f>
        <v>12</v>
      </c>
      <c r="G83" s="34">
        <f t="shared" si="19"/>
        <v>8</v>
      </c>
      <c r="H83" s="34">
        <f t="shared" si="19"/>
        <v>6</v>
      </c>
      <c r="I83" s="34">
        <f t="shared" si="19"/>
        <v>0</v>
      </c>
      <c r="J83" s="34">
        <f t="shared" si="19"/>
        <v>0</v>
      </c>
      <c r="K83" s="34">
        <f t="shared" si="19"/>
        <v>0</v>
      </c>
      <c r="L83" s="34">
        <f t="shared" si="19"/>
        <v>0</v>
      </c>
      <c r="M83" s="34">
        <f t="shared" si="19"/>
        <v>0</v>
      </c>
      <c r="N83" s="34">
        <f t="shared" si="19"/>
        <v>0</v>
      </c>
      <c r="O83" s="34">
        <f t="shared" si="19"/>
        <v>0</v>
      </c>
      <c r="P83" s="34">
        <f t="shared" si="19"/>
        <v>0</v>
      </c>
      <c r="Q83" s="34">
        <f t="shared" si="19"/>
        <v>0</v>
      </c>
      <c r="R83" s="34">
        <f t="shared" si="19"/>
        <v>0</v>
      </c>
      <c r="S83" s="34">
        <f t="shared" si="19"/>
        <v>0</v>
      </c>
      <c r="T83" s="34">
        <f t="shared" si="19"/>
        <v>0</v>
      </c>
      <c r="U83" s="34">
        <f t="shared" si="19"/>
        <v>0</v>
      </c>
      <c r="V83" s="34">
        <f t="shared" si="19"/>
        <v>0</v>
      </c>
      <c r="W83" s="34">
        <f t="shared" si="19"/>
        <v>0</v>
      </c>
      <c r="X83" s="34">
        <f t="shared" si="19"/>
        <v>0</v>
      </c>
      <c r="Y83" s="34">
        <f t="shared" si="19"/>
        <v>0</v>
      </c>
      <c r="Z83" s="34">
        <f t="shared" si="19"/>
        <v>0</v>
      </c>
      <c r="AA83" s="34">
        <f t="shared" si="19"/>
        <v>0</v>
      </c>
      <c r="AB83" s="34">
        <f t="shared" si="19"/>
        <v>0</v>
      </c>
      <c r="AC83" s="34">
        <f t="shared" si="19"/>
        <v>0</v>
      </c>
      <c r="AD83" s="34">
        <f t="shared" si="19"/>
        <v>0</v>
      </c>
      <c r="AE83" s="34">
        <f t="shared" si="19"/>
        <v>0</v>
      </c>
      <c r="AF83" s="34">
        <f t="shared" si="19"/>
        <v>0</v>
      </c>
      <c r="AG83" s="34">
        <f t="shared" si="19"/>
        <v>0</v>
      </c>
      <c r="AH83" s="34">
        <f t="shared" si="19"/>
        <v>0</v>
      </c>
      <c r="AI83" s="34">
        <f t="shared" si="19"/>
        <v>0</v>
      </c>
      <c r="AJ83" s="34">
        <f t="shared" si="19"/>
        <v>0</v>
      </c>
      <c r="AK83" s="34">
        <f t="shared" si="19"/>
        <v>0</v>
      </c>
      <c r="AL83" s="43">
        <f t="shared" si="19"/>
        <v>0</v>
      </c>
      <c r="AM83" s="16"/>
      <c r="AN83" s="192"/>
      <c r="AO83" s="192"/>
    </row>
    <row r="84" spans="1:41" ht="25.2" customHeight="1" x14ac:dyDescent="0.3">
      <c r="A84" s="220"/>
      <c r="B84" s="257" t="s">
        <v>52</v>
      </c>
      <c r="C84" s="258"/>
      <c r="D84" s="258"/>
      <c r="E84" s="127">
        <f>SUMIF($A70:$A80,14,E70:E80)</f>
        <v>9</v>
      </c>
      <c r="F84" s="127">
        <f t="shared" ref="F84:AL84" si="20">SUMIF($A70:$A80,14,F70:F80)</f>
        <v>11</v>
      </c>
      <c r="G84" s="127">
        <f t="shared" si="20"/>
        <v>10</v>
      </c>
      <c r="H84" s="127">
        <f t="shared" si="20"/>
        <v>7</v>
      </c>
      <c r="I84" s="127">
        <f t="shared" si="20"/>
        <v>0</v>
      </c>
      <c r="J84" s="127">
        <f t="shared" si="20"/>
        <v>0</v>
      </c>
      <c r="K84" s="127">
        <f t="shared" si="20"/>
        <v>0</v>
      </c>
      <c r="L84" s="127">
        <f t="shared" si="20"/>
        <v>0</v>
      </c>
      <c r="M84" s="127">
        <f t="shared" si="20"/>
        <v>0</v>
      </c>
      <c r="N84" s="127">
        <f t="shared" si="20"/>
        <v>0</v>
      </c>
      <c r="O84" s="127">
        <f t="shared" si="20"/>
        <v>0</v>
      </c>
      <c r="P84" s="127">
        <f t="shared" si="20"/>
        <v>0</v>
      </c>
      <c r="Q84" s="127">
        <f t="shared" si="20"/>
        <v>0</v>
      </c>
      <c r="R84" s="127">
        <f t="shared" si="20"/>
        <v>0</v>
      </c>
      <c r="S84" s="127">
        <f t="shared" si="20"/>
        <v>0</v>
      </c>
      <c r="T84" s="127">
        <f t="shared" si="20"/>
        <v>0</v>
      </c>
      <c r="U84" s="127">
        <f t="shared" si="20"/>
        <v>0</v>
      </c>
      <c r="V84" s="127">
        <f t="shared" si="20"/>
        <v>0</v>
      </c>
      <c r="W84" s="127">
        <f t="shared" si="20"/>
        <v>0</v>
      </c>
      <c r="X84" s="127">
        <f t="shared" si="20"/>
        <v>0</v>
      </c>
      <c r="Y84" s="127">
        <f t="shared" si="20"/>
        <v>0</v>
      </c>
      <c r="Z84" s="127">
        <f t="shared" si="20"/>
        <v>0</v>
      </c>
      <c r="AA84" s="127">
        <f t="shared" si="20"/>
        <v>0</v>
      </c>
      <c r="AB84" s="127">
        <f t="shared" si="20"/>
        <v>0</v>
      </c>
      <c r="AC84" s="127">
        <f t="shared" si="20"/>
        <v>0</v>
      </c>
      <c r="AD84" s="127">
        <f t="shared" si="20"/>
        <v>0</v>
      </c>
      <c r="AE84" s="127">
        <f t="shared" si="20"/>
        <v>0</v>
      </c>
      <c r="AF84" s="127">
        <f t="shared" si="20"/>
        <v>0</v>
      </c>
      <c r="AG84" s="127">
        <f t="shared" si="20"/>
        <v>0</v>
      </c>
      <c r="AH84" s="127">
        <f t="shared" si="20"/>
        <v>0</v>
      </c>
      <c r="AI84" s="127">
        <f t="shared" si="20"/>
        <v>0</v>
      </c>
      <c r="AJ84" s="127">
        <f t="shared" si="20"/>
        <v>0</v>
      </c>
      <c r="AK84" s="127">
        <f t="shared" si="20"/>
        <v>0</v>
      </c>
      <c r="AL84" s="131">
        <f t="shared" si="20"/>
        <v>0</v>
      </c>
      <c r="AM84" s="16"/>
      <c r="AN84" s="192"/>
      <c r="AO84" s="192"/>
    </row>
    <row r="85" spans="1:41" ht="25.2" customHeight="1" x14ac:dyDescent="0.3">
      <c r="A85" s="221"/>
      <c r="B85" s="215" t="s">
        <v>20</v>
      </c>
      <c r="C85" s="216"/>
      <c r="D85" s="217"/>
      <c r="E85" s="15">
        <f>SUM(E70:E72,E73:E76,E77:E80)</f>
        <v>24</v>
      </c>
      <c r="F85" s="15">
        <f t="shared" ref="F85:AL85" si="21">SUM(F70:F72,F73:F76,F77:F80)</f>
        <v>34</v>
      </c>
      <c r="G85" s="15">
        <f t="shared" si="21"/>
        <v>28</v>
      </c>
      <c r="H85" s="15">
        <f t="shared" si="21"/>
        <v>15</v>
      </c>
      <c r="I85" s="15">
        <f t="shared" si="21"/>
        <v>0</v>
      </c>
      <c r="J85" s="15">
        <f t="shared" si="21"/>
        <v>0</v>
      </c>
      <c r="K85" s="15">
        <f t="shared" si="21"/>
        <v>0</v>
      </c>
      <c r="L85" s="15">
        <f t="shared" si="21"/>
        <v>0</v>
      </c>
      <c r="M85" s="15">
        <f t="shared" si="21"/>
        <v>0</v>
      </c>
      <c r="N85" s="15">
        <f t="shared" si="21"/>
        <v>0</v>
      </c>
      <c r="O85" s="15">
        <f t="shared" si="21"/>
        <v>0</v>
      </c>
      <c r="P85" s="15">
        <f t="shared" si="21"/>
        <v>0</v>
      </c>
      <c r="Q85" s="15">
        <f t="shared" si="21"/>
        <v>0</v>
      </c>
      <c r="R85" s="15">
        <f t="shared" si="21"/>
        <v>0</v>
      </c>
      <c r="S85" s="15">
        <f t="shared" si="21"/>
        <v>0</v>
      </c>
      <c r="T85" s="15">
        <f t="shared" si="21"/>
        <v>0</v>
      </c>
      <c r="U85" s="15">
        <f t="shared" si="21"/>
        <v>0</v>
      </c>
      <c r="V85" s="15">
        <f t="shared" si="21"/>
        <v>0</v>
      </c>
      <c r="W85" s="15">
        <f t="shared" si="21"/>
        <v>0</v>
      </c>
      <c r="X85" s="15">
        <f t="shared" si="21"/>
        <v>0</v>
      </c>
      <c r="Y85" s="15">
        <f t="shared" si="21"/>
        <v>0</v>
      </c>
      <c r="Z85" s="15">
        <f t="shared" si="21"/>
        <v>0</v>
      </c>
      <c r="AA85" s="15">
        <f t="shared" si="21"/>
        <v>0</v>
      </c>
      <c r="AB85" s="15">
        <f t="shared" si="21"/>
        <v>0</v>
      </c>
      <c r="AC85" s="15">
        <f t="shared" si="21"/>
        <v>0</v>
      </c>
      <c r="AD85" s="15">
        <f t="shared" si="21"/>
        <v>0</v>
      </c>
      <c r="AE85" s="15">
        <f t="shared" si="21"/>
        <v>0</v>
      </c>
      <c r="AF85" s="15">
        <f t="shared" si="21"/>
        <v>0</v>
      </c>
      <c r="AG85" s="15">
        <f t="shared" si="21"/>
        <v>0</v>
      </c>
      <c r="AH85" s="15">
        <f t="shared" si="21"/>
        <v>0</v>
      </c>
      <c r="AI85" s="15">
        <f t="shared" si="21"/>
        <v>0</v>
      </c>
      <c r="AJ85" s="15">
        <f t="shared" si="21"/>
        <v>0</v>
      </c>
      <c r="AK85" s="15">
        <f t="shared" si="21"/>
        <v>0</v>
      </c>
      <c r="AL85" s="41">
        <f t="shared" si="21"/>
        <v>0</v>
      </c>
      <c r="AM85" s="16"/>
      <c r="AN85" s="192"/>
      <c r="AO85" s="192"/>
    </row>
    <row r="86" spans="1:41" x14ac:dyDescent="0.3">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192"/>
      <c r="AO86" s="192"/>
    </row>
    <row r="87" spans="1:41" ht="34.5" customHeight="1" x14ac:dyDescent="0.3">
      <c r="A87" s="275" t="s">
        <v>62</v>
      </c>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7"/>
      <c r="AN87" s="192"/>
      <c r="AO87" s="192"/>
    </row>
    <row r="88" spans="1:41" ht="22.2" customHeight="1" x14ac:dyDescent="0.3">
      <c r="A88" s="65">
        <f>'Assessment 5'!A2</f>
        <v>15</v>
      </c>
      <c r="B88" s="133" t="str">
        <f>'Assessment 5'!B2</f>
        <v>Makes combinations of amounts</v>
      </c>
      <c r="C88" s="39">
        <f>'Assessment 5'!C2</f>
        <v>56</v>
      </c>
      <c r="D88" s="202" t="str">
        <f>'Assessment 5'!D2</f>
        <v>M.Mo
N.SO</v>
      </c>
      <c r="E88" s="135">
        <f>'Assessment 5'!E2</f>
        <v>1</v>
      </c>
      <c r="F88" s="135">
        <f>'Assessment 5'!F2</f>
        <v>2</v>
      </c>
      <c r="G88" s="135">
        <f>'Assessment 5'!G2</f>
        <v>3</v>
      </c>
      <c r="H88" s="135">
        <f>'Assessment 5'!H2</f>
        <v>3</v>
      </c>
      <c r="I88" s="135">
        <f>'Assessment 5'!I2</f>
        <v>0</v>
      </c>
      <c r="J88" s="135">
        <f>'Assessment 5'!J2</f>
        <v>0</v>
      </c>
      <c r="K88" s="135">
        <f>'Assessment 5'!K2</f>
        <v>0</v>
      </c>
      <c r="L88" s="135">
        <f>'Assessment 5'!L2</f>
        <v>0</v>
      </c>
      <c r="M88" s="135">
        <f>'Assessment 5'!M2</f>
        <v>0</v>
      </c>
      <c r="N88" s="135">
        <f>'Assessment 5'!N2</f>
        <v>0</v>
      </c>
      <c r="O88" s="135">
        <f>'Assessment 5'!O2</f>
        <v>0</v>
      </c>
      <c r="P88" s="135">
        <f>'Assessment 5'!P2</f>
        <v>0</v>
      </c>
      <c r="Q88" s="135">
        <f>'Assessment 5'!Q2</f>
        <v>0</v>
      </c>
      <c r="R88" s="135">
        <f>'Assessment 5'!R2</f>
        <v>0</v>
      </c>
      <c r="S88" s="135">
        <f>'Assessment 5'!S2</f>
        <v>0</v>
      </c>
      <c r="T88" s="135">
        <f>'Assessment 5'!T2</f>
        <v>0</v>
      </c>
      <c r="U88" s="135">
        <f>'Assessment 5'!U2</f>
        <v>0</v>
      </c>
      <c r="V88" s="135">
        <f>'Assessment 5'!V2</f>
        <v>0</v>
      </c>
      <c r="W88" s="135">
        <f>'Assessment 5'!W2</f>
        <v>0</v>
      </c>
      <c r="X88" s="135">
        <f>'Assessment 5'!X2</f>
        <v>0</v>
      </c>
      <c r="Y88" s="135">
        <f>'Assessment 5'!Y2</f>
        <v>0</v>
      </c>
      <c r="Z88" s="135">
        <f>'Assessment 5'!Z2</f>
        <v>0</v>
      </c>
      <c r="AA88" s="135">
        <f>'Assessment 5'!AA2</f>
        <v>0</v>
      </c>
      <c r="AB88" s="135">
        <f>'Assessment 5'!AB2</f>
        <v>0</v>
      </c>
      <c r="AC88" s="135">
        <f>'Assessment 5'!AC2</f>
        <v>0</v>
      </c>
      <c r="AD88" s="135">
        <f>'Assessment 5'!AD2</f>
        <v>0</v>
      </c>
      <c r="AE88" s="135">
        <f>'Assessment 5'!AE2</f>
        <v>0</v>
      </c>
      <c r="AF88" s="135">
        <f>'Assessment 5'!AF2</f>
        <v>0</v>
      </c>
      <c r="AG88" s="135">
        <f>'Assessment 5'!AG2</f>
        <v>0</v>
      </c>
      <c r="AH88" s="135">
        <f>'Assessment 5'!AH2</f>
        <v>0</v>
      </c>
      <c r="AI88" s="135">
        <f>'Assessment 5'!AI2</f>
        <v>0</v>
      </c>
      <c r="AJ88" s="135">
        <f>'Assessment 5'!AJ2</f>
        <v>0</v>
      </c>
      <c r="AK88" s="135">
        <f>'Assessment 5'!AK2</f>
        <v>0</v>
      </c>
      <c r="AL88" s="135">
        <f>'Assessment 5'!AL2</f>
        <v>0</v>
      </c>
      <c r="AM88" s="17">
        <f t="shared" ref="AM88:AM103" si="22">SUM(E88:AL88)</f>
        <v>9</v>
      </c>
      <c r="AN88" s="192"/>
      <c r="AO88" s="192"/>
    </row>
    <row r="89" spans="1:41" ht="21" customHeight="1" x14ac:dyDescent="0.3">
      <c r="A89" s="65">
        <f>'Assessment 5'!A3</f>
        <v>15</v>
      </c>
      <c r="B89" s="133" t="str">
        <f>'Assessment 5'!B3</f>
        <v>Renames amounts of coins as euro and cent</v>
      </c>
      <c r="C89" s="39">
        <f>'Assessment 5'!C3</f>
        <v>57</v>
      </c>
      <c r="D89" s="203"/>
      <c r="E89" s="172">
        <f>'Assessment 5'!E3</f>
        <v>0</v>
      </c>
      <c r="F89" s="172">
        <f>'Assessment 5'!F3</f>
        <v>3</v>
      </c>
      <c r="G89" s="172">
        <f>'Assessment 5'!G3</f>
        <v>4</v>
      </c>
      <c r="H89" s="172">
        <f>'Assessment 5'!H3</f>
        <v>2</v>
      </c>
      <c r="I89" s="172">
        <f>'Assessment 5'!I3</f>
        <v>0</v>
      </c>
      <c r="J89" s="172">
        <f>'Assessment 5'!J3</f>
        <v>0</v>
      </c>
      <c r="K89" s="172">
        <f>'Assessment 5'!K3</f>
        <v>0</v>
      </c>
      <c r="L89" s="172">
        <f>'Assessment 5'!L3</f>
        <v>0</v>
      </c>
      <c r="M89" s="172">
        <f>'Assessment 5'!M3</f>
        <v>0</v>
      </c>
      <c r="N89" s="172">
        <f>'Assessment 5'!N3</f>
        <v>0</v>
      </c>
      <c r="O89" s="172">
        <f>'Assessment 5'!O3</f>
        <v>0</v>
      </c>
      <c r="P89" s="172">
        <f>'Assessment 5'!P3</f>
        <v>0</v>
      </c>
      <c r="Q89" s="172">
        <f>'Assessment 5'!Q3</f>
        <v>0</v>
      </c>
      <c r="R89" s="172">
        <f>'Assessment 5'!R3</f>
        <v>0</v>
      </c>
      <c r="S89" s="172">
        <f>'Assessment 5'!S3</f>
        <v>0</v>
      </c>
      <c r="T89" s="172">
        <f>'Assessment 5'!T3</f>
        <v>0</v>
      </c>
      <c r="U89" s="172">
        <f>'Assessment 5'!U3</f>
        <v>0</v>
      </c>
      <c r="V89" s="172">
        <f>'Assessment 5'!V3</f>
        <v>0</v>
      </c>
      <c r="W89" s="172">
        <f>'Assessment 5'!W3</f>
        <v>0</v>
      </c>
      <c r="X89" s="172">
        <f>'Assessment 5'!X3</f>
        <v>0</v>
      </c>
      <c r="Y89" s="172">
        <f>'Assessment 5'!Y3</f>
        <v>0</v>
      </c>
      <c r="Z89" s="172">
        <f>'Assessment 5'!Z3</f>
        <v>0</v>
      </c>
      <c r="AA89" s="172">
        <f>'Assessment 5'!AA3</f>
        <v>0</v>
      </c>
      <c r="AB89" s="172">
        <f>'Assessment 5'!AB3</f>
        <v>0</v>
      </c>
      <c r="AC89" s="172">
        <f>'Assessment 5'!AC3</f>
        <v>0</v>
      </c>
      <c r="AD89" s="172">
        <f>'Assessment 5'!AD3</f>
        <v>0</v>
      </c>
      <c r="AE89" s="172">
        <f>'Assessment 5'!AE3</f>
        <v>0</v>
      </c>
      <c r="AF89" s="172">
        <f>'Assessment 5'!AF3</f>
        <v>0</v>
      </c>
      <c r="AG89" s="172">
        <f>'Assessment 5'!AG3</f>
        <v>0</v>
      </c>
      <c r="AH89" s="172">
        <f>'Assessment 5'!AH3</f>
        <v>0</v>
      </c>
      <c r="AI89" s="172">
        <f>'Assessment 5'!AI3</f>
        <v>0</v>
      </c>
      <c r="AJ89" s="172">
        <f>'Assessment 5'!AJ3</f>
        <v>0</v>
      </c>
      <c r="AK89" s="172">
        <f>'Assessment 5'!AK3</f>
        <v>0</v>
      </c>
      <c r="AL89" s="172">
        <f>'Assessment 5'!AL3</f>
        <v>0</v>
      </c>
      <c r="AM89" s="17">
        <f t="shared" si="22"/>
        <v>9</v>
      </c>
      <c r="AN89" s="192"/>
      <c r="AO89" s="192"/>
    </row>
    <row r="90" spans="1:41" ht="22.8" customHeight="1" x14ac:dyDescent="0.3">
      <c r="A90" s="65">
        <f>'Assessment 5'!A4</f>
        <v>15</v>
      </c>
      <c r="B90" s="133" t="str">
        <f>'Assessment 5'!B4</f>
        <v>Records calculations of money as number sentences</v>
      </c>
      <c r="C90" s="39">
        <f>'Assessment 5'!C4</f>
        <v>58</v>
      </c>
      <c r="D90" s="203"/>
      <c r="E90" s="172">
        <f>'Assessment 5'!E4</f>
        <v>2</v>
      </c>
      <c r="F90" s="172">
        <f>'Assessment 5'!F4</f>
        <v>3</v>
      </c>
      <c r="G90" s="172">
        <f>'Assessment 5'!G4</f>
        <v>4</v>
      </c>
      <c r="H90" s="172">
        <f>'Assessment 5'!H4</f>
        <v>2</v>
      </c>
      <c r="I90" s="172">
        <f>'Assessment 5'!I4</f>
        <v>0</v>
      </c>
      <c r="J90" s="172">
        <f>'Assessment 5'!J4</f>
        <v>0</v>
      </c>
      <c r="K90" s="172">
        <f>'Assessment 5'!K4</f>
        <v>0</v>
      </c>
      <c r="L90" s="172">
        <f>'Assessment 5'!L4</f>
        <v>0</v>
      </c>
      <c r="M90" s="172">
        <f>'Assessment 5'!M4</f>
        <v>0</v>
      </c>
      <c r="N90" s="172">
        <f>'Assessment 5'!N4</f>
        <v>0</v>
      </c>
      <c r="O90" s="172">
        <f>'Assessment 5'!O4</f>
        <v>0</v>
      </c>
      <c r="P90" s="172">
        <f>'Assessment 5'!P4</f>
        <v>0</v>
      </c>
      <c r="Q90" s="172">
        <f>'Assessment 5'!Q4</f>
        <v>0</v>
      </c>
      <c r="R90" s="172">
        <f>'Assessment 5'!R4</f>
        <v>0</v>
      </c>
      <c r="S90" s="172">
        <f>'Assessment 5'!S4</f>
        <v>0</v>
      </c>
      <c r="T90" s="172">
        <f>'Assessment 5'!T4</f>
        <v>0</v>
      </c>
      <c r="U90" s="172">
        <f>'Assessment 5'!U4</f>
        <v>0</v>
      </c>
      <c r="V90" s="172">
        <f>'Assessment 5'!V4</f>
        <v>0</v>
      </c>
      <c r="W90" s="172">
        <f>'Assessment 5'!W4</f>
        <v>0</v>
      </c>
      <c r="X90" s="172">
        <f>'Assessment 5'!X4</f>
        <v>0</v>
      </c>
      <c r="Y90" s="172">
        <f>'Assessment 5'!Y4</f>
        <v>0</v>
      </c>
      <c r="Z90" s="172">
        <f>'Assessment 5'!Z4</f>
        <v>0</v>
      </c>
      <c r="AA90" s="172">
        <f>'Assessment 5'!AA4</f>
        <v>0</v>
      </c>
      <c r="AB90" s="172">
        <f>'Assessment 5'!AB4</f>
        <v>0</v>
      </c>
      <c r="AC90" s="172">
        <f>'Assessment 5'!AC4</f>
        <v>0</v>
      </c>
      <c r="AD90" s="172">
        <f>'Assessment 5'!AD4</f>
        <v>0</v>
      </c>
      <c r="AE90" s="172">
        <f>'Assessment 5'!AE4</f>
        <v>0</v>
      </c>
      <c r="AF90" s="172">
        <f>'Assessment 5'!AF4</f>
        <v>0</v>
      </c>
      <c r="AG90" s="172">
        <f>'Assessment 5'!AG4</f>
        <v>0</v>
      </c>
      <c r="AH90" s="172">
        <f>'Assessment 5'!AH4</f>
        <v>0</v>
      </c>
      <c r="AI90" s="172">
        <f>'Assessment 5'!AI4</f>
        <v>0</v>
      </c>
      <c r="AJ90" s="172">
        <f>'Assessment 5'!AJ4</f>
        <v>0</v>
      </c>
      <c r="AK90" s="172">
        <f>'Assessment 5'!AK4</f>
        <v>0</v>
      </c>
      <c r="AL90" s="172">
        <f>'Assessment 5'!AL4</f>
        <v>0</v>
      </c>
      <c r="AM90" s="17">
        <f t="shared" si="22"/>
        <v>11</v>
      </c>
      <c r="AN90" s="192"/>
      <c r="AO90" s="192"/>
    </row>
    <row r="91" spans="1:41" ht="22.2" customHeight="1" x14ac:dyDescent="0.3">
      <c r="A91" s="65">
        <f>'Assessment 5'!A5</f>
        <v>15</v>
      </c>
      <c r="B91" s="133" t="str">
        <f>'Assessment 5'!B5</f>
        <v>Calculates amounts </v>
      </c>
      <c r="C91" s="39">
        <f>'Assessment 5'!C5</f>
        <v>59</v>
      </c>
      <c r="D91" s="203"/>
      <c r="E91" s="136">
        <f>'Assessment 5'!E5</f>
        <v>4</v>
      </c>
      <c r="F91" s="136">
        <f>'Assessment 5'!F5</f>
        <v>3</v>
      </c>
      <c r="G91" s="136">
        <f>'Assessment 5'!G5</f>
        <v>4</v>
      </c>
      <c r="H91" s="136">
        <f>'Assessment 5'!H5</f>
        <v>2</v>
      </c>
      <c r="I91" s="136">
        <f>'Assessment 5'!I5</f>
        <v>0</v>
      </c>
      <c r="J91" s="136">
        <f>'Assessment 5'!J5</f>
        <v>0</v>
      </c>
      <c r="K91" s="136">
        <f>'Assessment 5'!K5</f>
        <v>0</v>
      </c>
      <c r="L91" s="136">
        <f>'Assessment 5'!L5</f>
        <v>0</v>
      </c>
      <c r="M91" s="136">
        <f>'Assessment 5'!M5</f>
        <v>0</v>
      </c>
      <c r="N91" s="136">
        <f>'Assessment 5'!N5</f>
        <v>0</v>
      </c>
      <c r="O91" s="136">
        <f>'Assessment 5'!O5</f>
        <v>0</v>
      </c>
      <c r="P91" s="136">
        <f>'Assessment 5'!P5</f>
        <v>0</v>
      </c>
      <c r="Q91" s="136">
        <f>'Assessment 5'!Q5</f>
        <v>0</v>
      </c>
      <c r="R91" s="136">
        <f>'Assessment 5'!R5</f>
        <v>0</v>
      </c>
      <c r="S91" s="136">
        <f>'Assessment 5'!S5</f>
        <v>0</v>
      </c>
      <c r="T91" s="136">
        <f>'Assessment 5'!T5</f>
        <v>0</v>
      </c>
      <c r="U91" s="136">
        <f>'Assessment 5'!U5</f>
        <v>0</v>
      </c>
      <c r="V91" s="136">
        <f>'Assessment 5'!V5</f>
        <v>0</v>
      </c>
      <c r="W91" s="136">
        <f>'Assessment 5'!W5</f>
        <v>0</v>
      </c>
      <c r="X91" s="136">
        <f>'Assessment 5'!X5</f>
        <v>0</v>
      </c>
      <c r="Y91" s="136">
        <f>'Assessment 5'!Y5</f>
        <v>0</v>
      </c>
      <c r="Z91" s="136">
        <f>'Assessment 5'!Z5</f>
        <v>0</v>
      </c>
      <c r="AA91" s="136">
        <f>'Assessment 5'!AA5</f>
        <v>0</v>
      </c>
      <c r="AB91" s="136">
        <f>'Assessment 5'!AB5</f>
        <v>0</v>
      </c>
      <c r="AC91" s="136">
        <f>'Assessment 5'!AC5</f>
        <v>0</v>
      </c>
      <c r="AD91" s="136">
        <f>'Assessment 5'!AD5</f>
        <v>0</v>
      </c>
      <c r="AE91" s="136">
        <f>'Assessment 5'!AE5</f>
        <v>0</v>
      </c>
      <c r="AF91" s="136">
        <f>'Assessment 5'!AF5</f>
        <v>0</v>
      </c>
      <c r="AG91" s="136">
        <f>'Assessment 5'!AG5</f>
        <v>0</v>
      </c>
      <c r="AH91" s="136">
        <f>'Assessment 5'!AH5</f>
        <v>0</v>
      </c>
      <c r="AI91" s="136">
        <f>'Assessment 5'!AI5</f>
        <v>0</v>
      </c>
      <c r="AJ91" s="136">
        <f>'Assessment 5'!AJ5</f>
        <v>0</v>
      </c>
      <c r="AK91" s="136">
        <f>'Assessment 5'!AK5</f>
        <v>0</v>
      </c>
      <c r="AL91" s="136">
        <f>'Assessment 5'!AL5</f>
        <v>0</v>
      </c>
      <c r="AM91" s="17">
        <f t="shared" si="22"/>
        <v>13</v>
      </c>
      <c r="AN91" s="192"/>
      <c r="AO91" s="192"/>
    </row>
    <row r="92" spans="1:41" ht="24" customHeight="1" x14ac:dyDescent="0.3">
      <c r="A92" s="65">
        <f>'Assessment 5'!A6</f>
        <v>15</v>
      </c>
      <c r="B92" s="133" t="str">
        <f>'Assessment 5'!B6</f>
        <v>Determines change from a transaction</v>
      </c>
      <c r="C92" s="39">
        <f>'Assessment 5'!C6</f>
        <v>60</v>
      </c>
      <c r="D92" s="204"/>
      <c r="E92" s="135">
        <f>'Assessment 5'!E6</f>
        <v>0</v>
      </c>
      <c r="F92" s="135">
        <f>'Assessment 5'!F6</f>
        <v>3</v>
      </c>
      <c r="G92" s="135">
        <f>'Assessment 5'!G6</f>
        <v>4</v>
      </c>
      <c r="H92" s="135">
        <f>'Assessment 5'!H6</f>
        <v>1</v>
      </c>
      <c r="I92" s="135">
        <f>'Assessment 5'!I6</f>
        <v>0</v>
      </c>
      <c r="J92" s="135">
        <f>'Assessment 5'!J6</f>
        <v>0</v>
      </c>
      <c r="K92" s="135">
        <f>'Assessment 5'!K6</f>
        <v>0</v>
      </c>
      <c r="L92" s="135">
        <f>'Assessment 5'!L6</f>
        <v>0</v>
      </c>
      <c r="M92" s="135">
        <f>'Assessment 5'!M6</f>
        <v>0</v>
      </c>
      <c r="N92" s="135">
        <f>'Assessment 5'!N6</f>
        <v>0</v>
      </c>
      <c r="O92" s="135">
        <f>'Assessment 5'!O6</f>
        <v>0</v>
      </c>
      <c r="P92" s="135">
        <f>'Assessment 5'!P6</f>
        <v>0</v>
      </c>
      <c r="Q92" s="135">
        <f>'Assessment 5'!Q6</f>
        <v>0</v>
      </c>
      <c r="R92" s="135">
        <f>'Assessment 5'!R6</f>
        <v>0</v>
      </c>
      <c r="S92" s="135">
        <f>'Assessment 5'!S6</f>
        <v>0</v>
      </c>
      <c r="T92" s="135">
        <f>'Assessment 5'!T6</f>
        <v>0</v>
      </c>
      <c r="U92" s="135">
        <f>'Assessment 5'!U6</f>
        <v>0</v>
      </c>
      <c r="V92" s="135">
        <f>'Assessment 5'!V6</f>
        <v>0</v>
      </c>
      <c r="W92" s="135">
        <f>'Assessment 5'!W6</f>
        <v>0</v>
      </c>
      <c r="X92" s="135">
        <f>'Assessment 5'!X6</f>
        <v>0</v>
      </c>
      <c r="Y92" s="135">
        <f>'Assessment 5'!Y6</f>
        <v>0</v>
      </c>
      <c r="Z92" s="135">
        <f>'Assessment 5'!Z6</f>
        <v>0</v>
      </c>
      <c r="AA92" s="135">
        <f>'Assessment 5'!AA6</f>
        <v>0</v>
      </c>
      <c r="AB92" s="135">
        <f>'Assessment 5'!AB6</f>
        <v>0</v>
      </c>
      <c r="AC92" s="135">
        <f>'Assessment 5'!AC6</f>
        <v>0</v>
      </c>
      <c r="AD92" s="135">
        <f>'Assessment 5'!AD6</f>
        <v>0</v>
      </c>
      <c r="AE92" s="135">
        <f>'Assessment 5'!AE6</f>
        <v>0</v>
      </c>
      <c r="AF92" s="135">
        <f>'Assessment 5'!AF6</f>
        <v>0</v>
      </c>
      <c r="AG92" s="135">
        <f>'Assessment 5'!AG6</f>
        <v>0</v>
      </c>
      <c r="AH92" s="135">
        <f>'Assessment 5'!AH6</f>
        <v>0</v>
      </c>
      <c r="AI92" s="135">
        <f>'Assessment 5'!AI6</f>
        <v>0</v>
      </c>
      <c r="AJ92" s="135">
        <f>'Assessment 5'!AJ6</f>
        <v>0</v>
      </c>
      <c r="AK92" s="135">
        <f>'Assessment 5'!AK6</f>
        <v>0</v>
      </c>
      <c r="AL92" s="135">
        <f>'Assessment 5'!AL6</f>
        <v>0</v>
      </c>
      <c r="AM92" s="17">
        <f t="shared" si="22"/>
        <v>8</v>
      </c>
      <c r="AN92" s="192"/>
      <c r="AO92" s="192"/>
    </row>
    <row r="93" spans="1:41" ht="22.8" customHeight="1" x14ac:dyDescent="0.3">
      <c r="A93" s="139">
        <f>'Assessment 5'!A7</f>
        <v>16</v>
      </c>
      <c r="B93" s="140" t="str">
        <f>'Assessment 5'!B7</f>
        <v>Represent multiple values on a data display</v>
      </c>
      <c r="C93" s="39">
        <f>'Assessment 5'!C7</f>
        <v>61</v>
      </c>
      <c r="D93" s="202" t="str">
        <f>'Assessment 5'!D7</f>
        <v>DC.D
N.NC
N.SO
A.EE</v>
      </c>
      <c r="E93" s="143">
        <f>'Assessment 5'!E7</f>
        <v>2</v>
      </c>
      <c r="F93" s="143">
        <f>'Assessment 5'!F7</f>
        <v>1</v>
      </c>
      <c r="G93" s="143">
        <f>'Assessment 5'!G7</f>
        <v>2</v>
      </c>
      <c r="H93" s="143">
        <f>'Assessment 5'!H7</f>
        <v>0</v>
      </c>
      <c r="I93" s="143">
        <f>'Assessment 5'!I7</f>
        <v>0</v>
      </c>
      <c r="J93" s="143">
        <f>'Assessment 5'!J7</f>
        <v>0</v>
      </c>
      <c r="K93" s="143">
        <f>'Assessment 5'!K7</f>
        <v>0</v>
      </c>
      <c r="L93" s="143">
        <f>'Assessment 5'!L7</f>
        <v>0</v>
      </c>
      <c r="M93" s="143">
        <f>'Assessment 5'!M7</f>
        <v>0</v>
      </c>
      <c r="N93" s="143">
        <f>'Assessment 5'!N7</f>
        <v>0</v>
      </c>
      <c r="O93" s="143">
        <f>'Assessment 5'!O7</f>
        <v>0</v>
      </c>
      <c r="P93" s="143">
        <f>'Assessment 5'!P7</f>
        <v>0</v>
      </c>
      <c r="Q93" s="143">
        <f>'Assessment 5'!Q7</f>
        <v>0</v>
      </c>
      <c r="R93" s="143">
        <f>'Assessment 5'!R7</f>
        <v>0</v>
      </c>
      <c r="S93" s="143">
        <f>'Assessment 5'!S7</f>
        <v>0</v>
      </c>
      <c r="T93" s="143">
        <f>'Assessment 5'!T7</f>
        <v>0</v>
      </c>
      <c r="U93" s="143">
        <f>'Assessment 5'!U7</f>
        <v>0</v>
      </c>
      <c r="V93" s="143">
        <f>'Assessment 5'!V7</f>
        <v>0</v>
      </c>
      <c r="W93" s="143">
        <f>'Assessment 5'!W7</f>
        <v>0</v>
      </c>
      <c r="X93" s="143">
        <f>'Assessment 5'!X7</f>
        <v>0</v>
      </c>
      <c r="Y93" s="143">
        <f>'Assessment 5'!Y7</f>
        <v>0</v>
      </c>
      <c r="Z93" s="143">
        <f>'Assessment 5'!Z7</f>
        <v>0</v>
      </c>
      <c r="AA93" s="143">
        <f>'Assessment 5'!AA7</f>
        <v>0</v>
      </c>
      <c r="AB93" s="143">
        <f>'Assessment 5'!AB7</f>
        <v>0</v>
      </c>
      <c r="AC93" s="143">
        <f>'Assessment 5'!AC7</f>
        <v>0</v>
      </c>
      <c r="AD93" s="143">
        <f>'Assessment 5'!AD7</f>
        <v>0</v>
      </c>
      <c r="AE93" s="143">
        <f>'Assessment 5'!AE7</f>
        <v>0</v>
      </c>
      <c r="AF93" s="143">
        <f>'Assessment 5'!AF7</f>
        <v>0</v>
      </c>
      <c r="AG93" s="143">
        <f>'Assessment 5'!AG7</f>
        <v>0</v>
      </c>
      <c r="AH93" s="143">
        <f>'Assessment 5'!AH7</f>
        <v>0</v>
      </c>
      <c r="AI93" s="143">
        <f>'Assessment 5'!AI7</f>
        <v>0</v>
      </c>
      <c r="AJ93" s="143">
        <f>'Assessment 5'!AJ7</f>
        <v>0</v>
      </c>
      <c r="AK93" s="143">
        <f>'Assessment 5'!AK7</f>
        <v>0</v>
      </c>
      <c r="AL93" s="143">
        <f>'Assessment 5'!AL7</f>
        <v>0</v>
      </c>
      <c r="AM93" s="17">
        <f t="shared" si="22"/>
        <v>5</v>
      </c>
      <c r="AN93" s="192"/>
      <c r="AO93" s="192"/>
    </row>
    <row r="94" spans="1:41" ht="34.799999999999997" customHeight="1" x14ac:dyDescent="0.3">
      <c r="A94" s="139">
        <f>'Assessment 5'!A8</f>
        <v>16</v>
      </c>
      <c r="B94" s="140" t="str">
        <f>'Assessment 5'!B8</f>
        <v>Interprets data using simple tables, graphs and charts and solves problems</v>
      </c>
      <c r="C94" s="39">
        <f>'Assessment 5'!C8</f>
        <v>62</v>
      </c>
      <c r="D94" s="204"/>
      <c r="E94" s="143">
        <f>'Assessment 5'!E8</f>
        <v>4</v>
      </c>
      <c r="F94" s="143">
        <f>'Assessment 5'!F8</f>
        <v>3</v>
      </c>
      <c r="G94" s="143">
        <f>'Assessment 5'!G8</f>
        <v>4</v>
      </c>
      <c r="H94" s="143">
        <f>'Assessment 5'!H8</f>
        <v>3</v>
      </c>
      <c r="I94" s="143">
        <f>'Assessment 5'!I8</f>
        <v>0</v>
      </c>
      <c r="J94" s="143">
        <f>'Assessment 5'!J8</f>
        <v>0</v>
      </c>
      <c r="K94" s="143">
        <f>'Assessment 5'!K8</f>
        <v>0</v>
      </c>
      <c r="L94" s="143">
        <f>'Assessment 5'!L8</f>
        <v>0</v>
      </c>
      <c r="M94" s="143">
        <f>'Assessment 5'!M8</f>
        <v>0</v>
      </c>
      <c r="N94" s="143">
        <f>'Assessment 5'!N8</f>
        <v>0</v>
      </c>
      <c r="O94" s="143">
        <f>'Assessment 5'!O8</f>
        <v>0</v>
      </c>
      <c r="P94" s="143">
        <f>'Assessment 5'!P8</f>
        <v>0</v>
      </c>
      <c r="Q94" s="143">
        <f>'Assessment 5'!Q8</f>
        <v>0</v>
      </c>
      <c r="R94" s="143">
        <f>'Assessment 5'!R8</f>
        <v>0</v>
      </c>
      <c r="S94" s="143">
        <f>'Assessment 5'!S8</f>
        <v>0</v>
      </c>
      <c r="T94" s="143">
        <f>'Assessment 5'!T8</f>
        <v>0</v>
      </c>
      <c r="U94" s="143">
        <f>'Assessment 5'!U8</f>
        <v>0</v>
      </c>
      <c r="V94" s="143">
        <f>'Assessment 5'!V8</f>
        <v>0</v>
      </c>
      <c r="W94" s="143">
        <f>'Assessment 5'!W8</f>
        <v>0</v>
      </c>
      <c r="X94" s="143">
        <f>'Assessment 5'!X8</f>
        <v>0</v>
      </c>
      <c r="Y94" s="143">
        <f>'Assessment 5'!Y8</f>
        <v>0</v>
      </c>
      <c r="Z94" s="143">
        <f>'Assessment 5'!Z8</f>
        <v>0</v>
      </c>
      <c r="AA94" s="143">
        <f>'Assessment 5'!AA8</f>
        <v>0</v>
      </c>
      <c r="AB94" s="143">
        <f>'Assessment 5'!AB8</f>
        <v>0</v>
      </c>
      <c r="AC94" s="143">
        <f>'Assessment 5'!AC8</f>
        <v>0</v>
      </c>
      <c r="AD94" s="143">
        <f>'Assessment 5'!AD8</f>
        <v>0</v>
      </c>
      <c r="AE94" s="143">
        <f>'Assessment 5'!AE8</f>
        <v>0</v>
      </c>
      <c r="AF94" s="143">
        <f>'Assessment 5'!AF8</f>
        <v>0</v>
      </c>
      <c r="AG94" s="143">
        <f>'Assessment 5'!AG8</f>
        <v>0</v>
      </c>
      <c r="AH94" s="143">
        <f>'Assessment 5'!AH8</f>
        <v>0</v>
      </c>
      <c r="AI94" s="143">
        <f>'Assessment 5'!AI8</f>
        <v>0</v>
      </c>
      <c r="AJ94" s="143">
        <f>'Assessment 5'!AJ8</f>
        <v>0</v>
      </c>
      <c r="AK94" s="143">
        <f>'Assessment 5'!AK8</f>
        <v>0</v>
      </c>
      <c r="AL94" s="143">
        <f>'Assessment 5'!AL8</f>
        <v>0</v>
      </c>
      <c r="AM94" s="57">
        <f t="shared" si="22"/>
        <v>14</v>
      </c>
      <c r="AN94" s="192"/>
      <c r="AO94" s="192"/>
    </row>
    <row r="95" spans="1:41" ht="21" customHeight="1" x14ac:dyDescent="0.3">
      <c r="A95" s="145">
        <f>'Assessment 5'!A9</f>
        <v>17</v>
      </c>
      <c r="B95" s="146" t="str">
        <f>'Assessment 5'!B9</f>
        <v>Counts and records area using square units</v>
      </c>
      <c r="C95" s="39">
        <f>'Assessment 5'!C9</f>
        <v>63</v>
      </c>
      <c r="D95" s="241" t="str">
        <f>'Assessment 5'!D9</f>
        <v xml:space="preserve">M.M </v>
      </c>
      <c r="E95" s="157">
        <f>'Assessment 5'!E9</f>
        <v>2</v>
      </c>
      <c r="F95" s="157">
        <f>'Assessment 5'!F9</f>
        <v>3</v>
      </c>
      <c r="G95" s="157">
        <f>'Assessment 5'!G9</f>
        <v>4</v>
      </c>
      <c r="H95" s="157">
        <f>'Assessment 5'!H9</f>
        <v>2</v>
      </c>
      <c r="I95" s="157">
        <f>'Assessment 5'!I9</f>
        <v>0</v>
      </c>
      <c r="J95" s="157">
        <f>'Assessment 5'!J9</f>
        <v>0</v>
      </c>
      <c r="K95" s="157">
        <f>'Assessment 5'!K9</f>
        <v>0</v>
      </c>
      <c r="L95" s="157">
        <f>'Assessment 5'!L9</f>
        <v>0</v>
      </c>
      <c r="M95" s="157">
        <f>'Assessment 5'!M9</f>
        <v>0</v>
      </c>
      <c r="N95" s="157">
        <f>'Assessment 5'!N9</f>
        <v>0</v>
      </c>
      <c r="O95" s="157">
        <f>'Assessment 5'!O9</f>
        <v>0</v>
      </c>
      <c r="P95" s="157">
        <f>'Assessment 5'!P9</f>
        <v>0</v>
      </c>
      <c r="Q95" s="157">
        <f>'Assessment 5'!Q9</f>
        <v>0</v>
      </c>
      <c r="R95" s="157">
        <f>'Assessment 5'!R9</f>
        <v>0</v>
      </c>
      <c r="S95" s="157">
        <f>'Assessment 5'!S9</f>
        <v>0</v>
      </c>
      <c r="T95" s="157">
        <f>'Assessment 5'!T9</f>
        <v>0</v>
      </c>
      <c r="U95" s="157">
        <f>'Assessment 5'!U9</f>
        <v>0</v>
      </c>
      <c r="V95" s="157">
        <f>'Assessment 5'!V9</f>
        <v>0</v>
      </c>
      <c r="W95" s="157">
        <f>'Assessment 5'!W9</f>
        <v>0</v>
      </c>
      <c r="X95" s="157">
        <f>'Assessment 5'!X9</f>
        <v>0</v>
      </c>
      <c r="Y95" s="157">
        <f>'Assessment 5'!Y9</f>
        <v>0</v>
      </c>
      <c r="Z95" s="157">
        <f>'Assessment 5'!Z9</f>
        <v>0</v>
      </c>
      <c r="AA95" s="157">
        <f>'Assessment 5'!AA9</f>
        <v>0</v>
      </c>
      <c r="AB95" s="157">
        <f>'Assessment 5'!AB9</f>
        <v>0</v>
      </c>
      <c r="AC95" s="157">
        <f>'Assessment 5'!AC9</f>
        <v>0</v>
      </c>
      <c r="AD95" s="157">
        <f>'Assessment 5'!AD9</f>
        <v>0</v>
      </c>
      <c r="AE95" s="157">
        <f>'Assessment 5'!AE9</f>
        <v>0</v>
      </c>
      <c r="AF95" s="157">
        <f>'Assessment 5'!AF9</f>
        <v>0</v>
      </c>
      <c r="AG95" s="157">
        <f>'Assessment 5'!AG9</f>
        <v>0</v>
      </c>
      <c r="AH95" s="157">
        <f>'Assessment 5'!AH9</f>
        <v>0</v>
      </c>
      <c r="AI95" s="157">
        <f>'Assessment 5'!AI9</f>
        <v>0</v>
      </c>
      <c r="AJ95" s="157">
        <f>'Assessment 5'!AJ9</f>
        <v>0</v>
      </c>
      <c r="AK95" s="157">
        <f>'Assessment 5'!AK9</f>
        <v>0</v>
      </c>
      <c r="AL95" s="157">
        <f>'Assessment 5'!AL9</f>
        <v>0</v>
      </c>
      <c r="AM95" s="17">
        <f t="shared" si="22"/>
        <v>11</v>
      </c>
      <c r="AN95" s="192"/>
      <c r="AO95" s="192"/>
    </row>
    <row r="96" spans="1:41" ht="24" customHeight="1" x14ac:dyDescent="0.3">
      <c r="A96" s="145">
        <f>'Assessment 5'!A10</f>
        <v>17</v>
      </c>
      <c r="B96" s="146" t="str">
        <f>'Assessment 5'!B10</f>
        <v>Makes comparative statements of area</v>
      </c>
      <c r="C96" s="39">
        <f>'Assessment 5'!C10</f>
        <v>64</v>
      </c>
      <c r="D96" s="203"/>
      <c r="E96" s="157">
        <f>'Assessment 5'!E10</f>
        <v>3</v>
      </c>
      <c r="F96" s="157">
        <f>'Assessment 5'!F10</f>
        <v>2</v>
      </c>
      <c r="G96" s="157">
        <f>'Assessment 5'!G10</f>
        <v>3</v>
      </c>
      <c r="H96" s="157">
        <f>'Assessment 5'!H10</f>
        <v>3</v>
      </c>
      <c r="I96" s="157">
        <f>'Assessment 5'!I10</f>
        <v>0</v>
      </c>
      <c r="J96" s="157">
        <f>'Assessment 5'!J10</f>
        <v>0</v>
      </c>
      <c r="K96" s="157">
        <f>'Assessment 5'!K10</f>
        <v>0</v>
      </c>
      <c r="L96" s="157">
        <f>'Assessment 5'!L10</f>
        <v>0</v>
      </c>
      <c r="M96" s="157">
        <f>'Assessment 5'!M10</f>
        <v>0</v>
      </c>
      <c r="N96" s="157">
        <f>'Assessment 5'!N10</f>
        <v>0</v>
      </c>
      <c r="O96" s="157">
        <f>'Assessment 5'!O10</f>
        <v>0</v>
      </c>
      <c r="P96" s="157">
        <f>'Assessment 5'!P10</f>
        <v>0</v>
      </c>
      <c r="Q96" s="157">
        <f>'Assessment 5'!Q10</f>
        <v>0</v>
      </c>
      <c r="R96" s="157">
        <f>'Assessment 5'!R10</f>
        <v>0</v>
      </c>
      <c r="S96" s="157">
        <f>'Assessment 5'!S10</f>
        <v>0</v>
      </c>
      <c r="T96" s="157">
        <f>'Assessment 5'!T10</f>
        <v>0</v>
      </c>
      <c r="U96" s="157">
        <f>'Assessment 5'!U10</f>
        <v>0</v>
      </c>
      <c r="V96" s="157">
        <f>'Assessment 5'!V10</f>
        <v>0</v>
      </c>
      <c r="W96" s="157">
        <f>'Assessment 5'!W10</f>
        <v>0</v>
      </c>
      <c r="X96" s="157">
        <f>'Assessment 5'!X10</f>
        <v>0</v>
      </c>
      <c r="Y96" s="157">
        <f>'Assessment 5'!Y10</f>
        <v>0</v>
      </c>
      <c r="Z96" s="157">
        <f>'Assessment 5'!Z10</f>
        <v>0</v>
      </c>
      <c r="AA96" s="157">
        <f>'Assessment 5'!AA10</f>
        <v>0</v>
      </c>
      <c r="AB96" s="157">
        <f>'Assessment 5'!AB10</f>
        <v>0</v>
      </c>
      <c r="AC96" s="157">
        <f>'Assessment 5'!AC10</f>
        <v>0</v>
      </c>
      <c r="AD96" s="157">
        <f>'Assessment 5'!AD10</f>
        <v>0</v>
      </c>
      <c r="AE96" s="157">
        <f>'Assessment 5'!AE10</f>
        <v>0</v>
      </c>
      <c r="AF96" s="157">
        <f>'Assessment 5'!AF10</f>
        <v>0</v>
      </c>
      <c r="AG96" s="157">
        <f>'Assessment 5'!AG10</f>
        <v>0</v>
      </c>
      <c r="AH96" s="157">
        <f>'Assessment 5'!AH10</f>
        <v>0</v>
      </c>
      <c r="AI96" s="157">
        <f>'Assessment 5'!AI10</f>
        <v>0</v>
      </c>
      <c r="AJ96" s="157">
        <f>'Assessment 5'!AJ10</f>
        <v>0</v>
      </c>
      <c r="AK96" s="157">
        <f>'Assessment 5'!AK10</f>
        <v>0</v>
      </c>
      <c r="AL96" s="157">
        <f>'Assessment 5'!AL10</f>
        <v>0</v>
      </c>
      <c r="AM96" s="17">
        <f t="shared" si="22"/>
        <v>11</v>
      </c>
      <c r="AN96" s="192"/>
      <c r="AO96" s="192"/>
    </row>
    <row r="97" spans="1:41" ht="23.4" customHeight="1" x14ac:dyDescent="0.3">
      <c r="A97" s="145">
        <f>'Assessment 5'!A11</f>
        <v>17</v>
      </c>
      <c r="B97" s="146" t="str">
        <f>'Assessment 5'!B11</f>
        <v>Records area using square metres</v>
      </c>
      <c r="C97" s="39">
        <f>'Assessment 5'!C11</f>
        <v>65</v>
      </c>
      <c r="D97" s="204"/>
      <c r="E97" s="157">
        <f>'Assessment 5'!E11</f>
        <v>1</v>
      </c>
      <c r="F97" s="157">
        <f>'Assessment 5'!F11</f>
        <v>3</v>
      </c>
      <c r="G97" s="157">
        <f>'Assessment 5'!G11</f>
        <v>4</v>
      </c>
      <c r="H97" s="157">
        <f>'Assessment 5'!H11</f>
        <v>2</v>
      </c>
      <c r="I97" s="157">
        <f>'Assessment 5'!I11</f>
        <v>0</v>
      </c>
      <c r="J97" s="157">
        <f>'Assessment 5'!J11</f>
        <v>0</v>
      </c>
      <c r="K97" s="157">
        <f>'Assessment 5'!K11</f>
        <v>0</v>
      </c>
      <c r="L97" s="157">
        <f>'Assessment 5'!L11</f>
        <v>0</v>
      </c>
      <c r="M97" s="157">
        <f>'Assessment 5'!M11</f>
        <v>0</v>
      </c>
      <c r="N97" s="157">
        <f>'Assessment 5'!N11</f>
        <v>0</v>
      </c>
      <c r="O97" s="157">
        <f>'Assessment 5'!O11</f>
        <v>0</v>
      </c>
      <c r="P97" s="157">
        <f>'Assessment 5'!P11</f>
        <v>0</v>
      </c>
      <c r="Q97" s="157">
        <f>'Assessment 5'!Q11</f>
        <v>0</v>
      </c>
      <c r="R97" s="157">
        <f>'Assessment 5'!R11</f>
        <v>0</v>
      </c>
      <c r="S97" s="157">
        <f>'Assessment 5'!S11</f>
        <v>0</v>
      </c>
      <c r="T97" s="157">
        <f>'Assessment 5'!T11</f>
        <v>0</v>
      </c>
      <c r="U97" s="157">
        <f>'Assessment 5'!U11</f>
        <v>0</v>
      </c>
      <c r="V97" s="157">
        <f>'Assessment 5'!V11</f>
        <v>0</v>
      </c>
      <c r="W97" s="157">
        <f>'Assessment 5'!W11</f>
        <v>0</v>
      </c>
      <c r="X97" s="157">
        <f>'Assessment 5'!X11</f>
        <v>0</v>
      </c>
      <c r="Y97" s="157">
        <f>'Assessment 5'!Y11</f>
        <v>0</v>
      </c>
      <c r="Z97" s="157">
        <f>'Assessment 5'!Z11</f>
        <v>0</v>
      </c>
      <c r="AA97" s="157">
        <f>'Assessment 5'!AA11</f>
        <v>0</v>
      </c>
      <c r="AB97" s="157">
        <f>'Assessment 5'!AB11</f>
        <v>0</v>
      </c>
      <c r="AC97" s="157">
        <f>'Assessment 5'!AC11</f>
        <v>0</v>
      </c>
      <c r="AD97" s="157">
        <f>'Assessment 5'!AD11</f>
        <v>0</v>
      </c>
      <c r="AE97" s="157">
        <f>'Assessment 5'!AE11</f>
        <v>0</v>
      </c>
      <c r="AF97" s="157">
        <f>'Assessment 5'!AF11</f>
        <v>0</v>
      </c>
      <c r="AG97" s="157">
        <f>'Assessment 5'!AG11</f>
        <v>0</v>
      </c>
      <c r="AH97" s="157">
        <f>'Assessment 5'!AH11</f>
        <v>0</v>
      </c>
      <c r="AI97" s="157">
        <f>'Assessment 5'!AI11</f>
        <v>0</v>
      </c>
      <c r="AJ97" s="157">
        <f>'Assessment 5'!AJ11</f>
        <v>0</v>
      </c>
      <c r="AK97" s="157">
        <f>'Assessment 5'!AK11</f>
        <v>0</v>
      </c>
      <c r="AL97" s="157">
        <f>'Assessment 5'!AL11</f>
        <v>0</v>
      </c>
      <c r="AM97" s="17">
        <f t="shared" si="22"/>
        <v>10</v>
      </c>
      <c r="AN97" s="192"/>
      <c r="AO97" s="192"/>
    </row>
    <row r="98" spans="1:41" ht="33.6" customHeight="1" x14ac:dyDescent="0.3">
      <c r="A98" s="160">
        <f>'Assessment 5'!A12</f>
        <v>18</v>
      </c>
      <c r="B98" s="161" t="str">
        <f>'Assessment 5'!B12</f>
        <v>Investigates and tests the equality or ‘trueness’ of number sentences</v>
      </c>
      <c r="C98" s="39">
        <f>'Assessment 5'!C12</f>
        <v>66</v>
      </c>
      <c r="D98" s="202" t="str">
        <f>'Assessment 5'!D12</f>
        <v>A.EE
N.SO</v>
      </c>
      <c r="E98" s="163">
        <f>'Assessment 5'!E12</f>
        <v>4</v>
      </c>
      <c r="F98" s="163">
        <f>'Assessment 5'!F12</f>
        <v>1</v>
      </c>
      <c r="G98" s="163">
        <f>'Assessment 5'!G12</f>
        <v>2</v>
      </c>
      <c r="H98" s="163">
        <f>'Assessment 5'!H12</f>
        <v>3</v>
      </c>
      <c r="I98" s="163">
        <f>'Assessment 5'!I12</f>
        <v>0</v>
      </c>
      <c r="J98" s="163">
        <f>'Assessment 5'!J12</f>
        <v>0</v>
      </c>
      <c r="K98" s="163">
        <f>'Assessment 5'!K12</f>
        <v>0</v>
      </c>
      <c r="L98" s="163">
        <f>'Assessment 5'!L12</f>
        <v>0</v>
      </c>
      <c r="M98" s="163">
        <f>'Assessment 5'!M12</f>
        <v>0</v>
      </c>
      <c r="N98" s="163">
        <f>'Assessment 5'!N12</f>
        <v>0</v>
      </c>
      <c r="O98" s="163">
        <f>'Assessment 5'!O12</f>
        <v>0</v>
      </c>
      <c r="P98" s="163">
        <f>'Assessment 5'!P12</f>
        <v>0</v>
      </c>
      <c r="Q98" s="163">
        <f>'Assessment 5'!Q12</f>
        <v>0</v>
      </c>
      <c r="R98" s="163">
        <f>'Assessment 5'!R12</f>
        <v>0</v>
      </c>
      <c r="S98" s="163">
        <f>'Assessment 5'!S12</f>
        <v>0</v>
      </c>
      <c r="T98" s="163">
        <f>'Assessment 5'!T12</f>
        <v>0</v>
      </c>
      <c r="U98" s="163">
        <f>'Assessment 5'!U12</f>
        <v>0</v>
      </c>
      <c r="V98" s="163">
        <f>'Assessment 5'!V12</f>
        <v>0</v>
      </c>
      <c r="W98" s="163">
        <f>'Assessment 5'!W12</f>
        <v>0</v>
      </c>
      <c r="X98" s="163">
        <f>'Assessment 5'!X12</f>
        <v>0</v>
      </c>
      <c r="Y98" s="163">
        <f>'Assessment 5'!Y12</f>
        <v>0</v>
      </c>
      <c r="Z98" s="163">
        <f>'Assessment 5'!Z12</f>
        <v>0</v>
      </c>
      <c r="AA98" s="163">
        <f>'Assessment 5'!AA12</f>
        <v>0</v>
      </c>
      <c r="AB98" s="163">
        <f>'Assessment 5'!AB12</f>
        <v>0</v>
      </c>
      <c r="AC98" s="163">
        <f>'Assessment 5'!AC12</f>
        <v>0</v>
      </c>
      <c r="AD98" s="163">
        <f>'Assessment 5'!AD12</f>
        <v>0</v>
      </c>
      <c r="AE98" s="163">
        <f>'Assessment 5'!AE12</f>
        <v>0</v>
      </c>
      <c r="AF98" s="163">
        <f>'Assessment 5'!AF12</f>
        <v>0</v>
      </c>
      <c r="AG98" s="163">
        <f>'Assessment 5'!AG12</f>
        <v>0</v>
      </c>
      <c r="AH98" s="163">
        <f>'Assessment 5'!AH12</f>
        <v>0</v>
      </c>
      <c r="AI98" s="163">
        <f>'Assessment 5'!AI12</f>
        <v>0</v>
      </c>
      <c r="AJ98" s="163">
        <f>'Assessment 5'!AJ12</f>
        <v>0</v>
      </c>
      <c r="AK98" s="163">
        <f>'Assessment 5'!AK12</f>
        <v>0</v>
      </c>
      <c r="AL98" s="163">
        <f>'Assessment 5'!AL12</f>
        <v>0</v>
      </c>
      <c r="AM98" s="57">
        <f t="shared" si="22"/>
        <v>10</v>
      </c>
      <c r="AN98" s="192"/>
      <c r="AO98" s="192"/>
    </row>
    <row r="99" spans="1:41" ht="51" customHeight="1" x14ac:dyDescent="0.3">
      <c r="A99" s="160">
        <f>'Assessment 5'!A13</f>
        <v>18</v>
      </c>
      <c r="B99" s="161" t="str">
        <f>'Assessment 5'!B13</f>
        <v>Translates verbal problems involving addition and subtraction of increasing complexity into written number sentences or expressions</v>
      </c>
      <c r="C99" s="39">
        <f>'Assessment 5'!C13</f>
        <v>67</v>
      </c>
      <c r="D99" s="203"/>
      <c r="E99" s="163">
        <f>'Assessment 5'!E13</f>
        <v>2</v>
      </c>
      <c r="F99" s="163">
        <f>'Assessment 5'!F13</f>
        <v>3</v>
      </c>
      <c r="G99" s="163">
        <f>'Assessment 5'!G13</f>
        <v>4</v>
      </c>
      <c r="H99" s="163">
        <f>'Assessment 5'!H13</f>
        <v>2</v>
      </c>
      <c r="I99" s="163">
        <f>'Assessment 5'!I13</f>
        <v>0</v>
      </c>
      <c r="J99" s="163">
        <f>'Assessment 5'!J13</f>
        <v>0</v>
      </c>
      <c r="K99" s="163">
        <f>'Assessment 5'!K13</f>
        <v>0</v>
      </c>
      <c r="L99" s="163">
        <f>'Assessment 5'!L13</f>
        <v>0</v>
      </c>
      <c r="M99" s="163">
        <f>'Assessment 5'!M13</f>
        <v>0</v>
      </c>
      <c r="N99" s="163">
        <f>'Assessment 5'!N13</f>
        <v>0</v>
      </c>
      <c r="O99" s="163">
        <f>'Assessment 5'!O13</f>
        <v>0</v>
      </c>
      <c r="P99" s="163">
        <f>'Assessment 5'!P13</f>
        <v>0</v>
      </c>
      <c r="Q99" s="163">
        <f>'Assessment 5'!Q13</f>
        <v>0</v>
      </c>
      <c r="R99" s="163">
        <f>'Assessment 5'!R13</f>
        <v>0</v>
      </c>
      <c r="S99" s="163">
        <f>'Assessment 5'!S13</f>
        <v>0</v>
      </c>
      <c r="T99" s="163">
        <f>'Assessment 5'!T13</f>
        <v>0</v>
      </c>
      <c r="U99" s="163">
        <f>'Assessment 5'!U13</f>
        <v>0</v>
      </c>
      <c r="V99" s="163">
        <f>'Assessment 5'!V13</f>
        <v>0</v>
      </c>
      <c r="W99" s="163">
        <f>'Assessment 5'!W13</f>
        <v>0</v>
      </c>
      <c r="X99" s="163">
        <f>'Assessment 5'!X13</f>
        <v>0</v>
      </c>
      <c r="Y99" s="163">
        <f>'Assessment 5'!Y13</f>
        <v>0</v>
      </c>
      <c r="Z99" s="163">
        <f>'Assessment 5'!Z13</f>
        <v>0</v>
      </c>
      <c r="AA99" s="163">
        <f>'Assessment 5'!AA13</f>
        <v>0</v>
      </c>
      <c r="AB99" s="163">
        <f>'Assessment 5'!AB13</f>
        <v>0</v>
      </c>
      <c r="AC99" s="163">
        <f>'Assessment 5'!AC13</f>
        <v>0</v>
      </c>
      <c r="AD99" s="163">
        <f>'Assessment 5'!AD13</f>
        <v>0</v>
      </c>
      <c r="AE99" s="163">
        <f>'Assessment 5'!AE13</f>
        <v>0</v>
      </c>
      <c r="AF99" s="163">
        <f>'Assessment 5'!AF13</f>
        <v>0</v>
      </c>
      <c r="AG99" s="163">
        <f>'Assessment 5'!AG13</f>
        <v>0</v>
      </c>
      <c r="AH99" s="163">
        <f>'Assessment 5'!AH13</f>
        <v>0</v>
      </c>
      <c r="AI99" s="163">
        <f>'Assessment 5'!AI13</f>
        <v>0</v>
      </c>
      <c r="AJ99" s="163">
        <f>'Assessment 5'!AJ13</f>
        <v>0</v>
      </c>
      <c r="AK99" s="163">
        <f>'Assessment 5'!AK13</f>
        <v>0</v>
      </c>
      <c r="AL99" s="163">
        <f>'Assessment 5'!AL13</f>
        <v>0</v>
      </c>
      <c r="AM99" s="17">
        <f t="shared" si="22"/>
        <v>11</v>
      </c>
      <c r="AN99" s="192"/>
      <c r="AO99" s="192"/>
    </row>
    <row r="100" spans="1:41" ht="46.8" customHeight="1" x14ac:dyDescent="0.3">
      <c r="A100" s="160">
        <f>'Assessment 5'!A14</f>
        <v>18</v>
      </c>
      <c r="B100" s="161" t="str">
        <f>'Assessment 5'!B14</f>
        <v>Recognises that symbols can also be used to represent an unknown value, and solves a problem to  determine an unknown value</v>
      </c>
      <c r="C100" s="39">
        <f>'Assessment 5'!C14</f>
        <v>68</v>
      </c>
      <c r="D100" s="204"/>
      <c r="E100" s="163">
        <f>'Assessment 5'!E14</f>
        <v>0</v>
      </c>
      <c r="F100" s="163">
        <f>'Assessment 5'!F14</f>
        <v>3</v>
      </c>
      <c r="G100" s="163">
        <f>'Assessment 5'!G14</f>
        <v>4</v>
      </c>
      <c r="H100" s="163">
        <f>'Assessment 5'!H14</f>
        <v>1</v>
      </c>
      <c r="I100" s="163">
        <f>'Assessment 5'!I14</f>
        <v>0</v>
      </c>
      <c r="J100" s="163">
        <f>'Assessment 5'!J14</f>
        <v>0</v>
      </c>
      <c r="K100" s="163">
        <f>'Assessment 5'!K14</f>
        <v>0</v>
      </c>
      <c r="L100" s="163">
        <f>'Assessment 5'!L14</f>
        <v>0</v>
      </c>
      <c r="M100" s="163">
        <f>'Assessment 5'!M14</f>
        <v>0</v>
      </c>
      <c r="N100" s="163">
        <f>'Assessment 5'!N14</f>
        <v>0</v>
      </c>
      <c r="O100" s="163">
        <f>'Assessment 5'!O14</f>
        <v>0</v>
      </c>
      <c r="P100" s="163">
        <f>'Assessment 5'!P14</f>
        <v>0</v>
      </c>
      <c r="Q100" s="163">
        <f>'Assessment 5'!Q14</f>
        <v>0</v>
      </c>
      <c r="R100" s="163">
        <f>'Assessment 5'!R14</f>
        <v>0</v>
      </c>
      <c r="S100" s="163">
        <f>'Assessment 5'!S14</f>
        <v>0</v>
      </c>
      <c r="T100" s="163">
        <f>'Assessment 5'!T14</f>
        <v>0</v>
      </c>
      <c r="U100" s="163">
        <f>'Assessment 5'!U14</f>
        <v>0</v>
      </c>
      <c r="V100" s="163">
        <f>'Assessment 5'!V14</f>
        <v>0</v>
      </c>
      <c r="W100" s="163">
        <f>'Assessment 5'!W14</f>
        <v>0</v>
      </c>
      <c r="X100" s="163">
        <f>'Assessment 5'!X14</f>
        <v>0</v>
      </c>
      <c r="Y100" s="163">
        <f>'Assessment 5'!Y14</f>
        <v>0</v>
      </c>
      <c r="Z100" s="163">
        <f>'Assessment 5'!Z14</f>
        <v>0</v>
      </c>
      <c r="AA100" s="163">
        <f>'Assessment 5'!AA14</f>
        <v>0</v>
      </c>
      <c r="AB100" s="163">
        <f>'Assessment 5'!AB14</f>
        <v>0</v>
      </c>
      <c r="AC100" s="163">
        <f>'Assessment 5'!AC14</f>
        <v>0</v>
      </c>
      <c r="AD100" s="163">
        <f>'Assessment 5'!AD14</f>
        <v>0</v>
      </c>
      <c r="AE100" s="163">
        <f>'Assessment 5'!AE14</f>
        <v>0</v>
      </c>
      <c r="AF100" s="163">
        <f>'Assessment 5'!AF14</f>
        <v>0</v>
      </c>
      <c r="AG100" s="163">
        <f>'Assessment 5'!AG14</f>
        <v>0</v>
      </c>
      <c r="AH100" s="163">
        <f>'Assessment 5'!AH14</f>
        <v>0</v>
      </c>
      <c r="AI100" s="163">
        <f>'Assessment 5'!AI14</f>
        <v>0</v>
      </c>
      <c r="AJ100" s="163">
        <f>'Assessment 5'!AJ14</f>
        <v>0</v>
      </c>
      <c r="AK100" s="163">
        <f>'Assessment 5'!AK14</f>
        <v>0</v>
      </c>
      <c r="AL100" s="163">
        <f>'Assessment 5'!AL14</f>
        <v>0</v>
      </c>
      <c r="AM100" s="18">
        <f t="shared" si="22"/>
        <v>8</v>
      </c>
      <c r="AN100" s="192"/>
      <c r="AO100" s="192"/>
    </row>
    <row r="101" spans="1:41" ht="36.6" customHeight="1" x14ac:dyDescent="0.3">
      <c r="A101" s="126">
        <f>'Assessment 5'!A15</f>
        <v>19</v>
      </c>
      <c r="B101" s="148" t="str">
        <f>'Assessment 5'!B15</f>
        <v>Subtracts a 2-digit number from a 3-digit number (within 199), with renaming of hundreds</v>
      </c>
      <c r="C101" s="39">
        <f>'Assessment 5'!C15</f>
        <v>69</v>
      </c>
      <c r="D101" s="202" t="str">
        <f>'Assessment 5'!D15</f>
        <v>N.SO
N.NC
A.EE</v>
      </c>
      <c r="E101" s="127">
        <f>'Assessment 5'!E15</f>
        <v>1</v>
      </c>
      <c r="F101" s="127">
        <f>'Assessment 5'!F15</f>
        <v>3</v>
      </c>
      <c r="G101" s="127">
        <f>'Assessment 5'!G15</f>
        <v>4</v>
      </c>
      <c r="H101" s="127">
        <f>'Assessment 5'!H15</f>
        <v>4</v>
      </c>
      <c r="I101" s="127">
        <f>'Assessment 5'!I15</f>
        <v>0</v>
      </c>
      <c r="J101" s="127">
        <f>'Assessment 5'!J15</f>
        <v>0</v>
      </c>
      <c r="K101" s="127">
        <f>'Assessment 5'!K15</f>
        <v>0</v>
      </c>
      <c r="L101" s="127">
        <f>'Assessment 5'!L15</f>
        <v>0</v>
      </c>
      <c r="M101" s="127">
        <f>'Assessment 5'!M15</f>
        <v>0</v>
      </c>
      <c r="N101" s="127">
        <f>'Assessment 5'!N15</f>
        <v>0</v>
      </c>
      <c r="O101" s="127">
        <f>'Assessment 5'!O15</f>
        <v>0</v>
      </c>
      <c r="P101" s="127">
        <f>'Assessment 5'!P15</f>
        <v>0</v>
      </c>
      <c r="Q101" s="127">
        <f>'Assessment 5'!Q15</f>
        <v>0</v>
      </c>
      <c r="R101" s="127">
        <f>'Assessment 5'!R15</f>
        <v>0</v>
      </c>
      <c r="S101" s="127">
        <f>'Assessment 5'!S15</f>
        <v>0</v>
      </c>
      <c r="T101" s="127">
        <f>'Assessment 5'!T15</f>
        <v>0</v>
      </c>
      <c r="U101" s="127">
        <f>'Assessment 5'!U15</f>
        <v>0</v>
      </c>
      <c r="V101" s="127">
        <f>'Assessment 5'!V15</f>
        <v>0</v>
      </c>
      <c r="W101" s="127">
        <f>'Assessment 5'!W15</f>
        <v>0</v>
      </c>
      <c r="X101" s="127">
        <f>'Assessment 5'!X15</f>
        <v>0</v>
      </c>
      <c r="Y101" s="127">
        <f>'Assessment 5'!Y15</f>
        <v>0</v>
      </c>
      <c r="Z101" s="127">
        <f>'Assessment 5'!Z15</f>
        <v>0</v>
      </c>
      <c r="AA101" s="127">
        <f>'Assessment 5'!AA15</f>
        <v>0</v>
      </c>
      <c r="AB101" s="127">
        <f>'Assessment 5'!AB15</f>
        <v>0</v>
      </c>
      <c r="AC101" s="127">
        <f>'Assessment 5'!AC15</f>
        <v>0</v>
      </c>
      <c r="AD101" s="127">
        <f>'Assessment 5'!AD15</f>
        <v>0</v>
      </c>
      <c r="AE101" s="127">
        <f>'Assessment 5'!AE15</f>
        <v>0</v>
      </c>
      <c r="AF101" s="127">
        <f>'Assessment 5'!AF15</f>
        <v>0</v>
      </c>
      <c r="AG101" s="127">
        <f>'Assessment 5'!AG15</f>
        <v>0</v>
      </c>
      <c r="AH101" s="127">
        <f>'Assessment 5'!AH15</f>
        <v>0</v>
      </c>
      <c r="AI101" s="127">
        <f>'Assessment 5'!AI15</f>
        <v>0</v>
      </c>
      <c r="AJ101" s="127">
        <f>'Assessment 5'!AJ15</f>
        <v>0</v>
      </c>
      <c r="AK101" s="127">
        <f>'Assessment 5'!AK15</f>
        <v>0</v>
      </c>
      <c r="AL101" s="127">
        <f>'Assessment 5'!AL15</f>
        <v>0</v>
      </c>
      <c r="AM101" s="17">
        <f t="shared" si="22"/>
        <v>12</v>
      </c>
      <c r="AN101" s="192"/>
      <c r="AO101" s="192"/>
    </row>
    <row r="102" spans="1:41" ht="36.6" customHeight="1" x14ac:dyDescent="0.3">
      <c r="A102" s="126">
        <f>'Assessment 5'!A16</f>
        <v>19</v>
      </c>
      <c r="B102" s="148" t="str">
        <f>'Assessment 5'!B16</f>
        <v>Solves multi-step problems, (within 199) involving addition and subtraction, using real-life contexts</v>
      </c>
      <c r="C102" s="39">
        <f>'Assessment 5'!C16</f>
        <v>70</v>
      </c>
      <c r="D102" s="203"/>
      <c r="E102" s="127">
        <f>'Assessment 5'!E16</f>
        <v>1</v>
      </c>
      <c r="F102" s="127">
        <f>'Assessment 5'!F16</f>
        <v>3</v>
      </c>
      <c r="G102" s="127">
        <f>'Assessment 5'!G16</f>
        <v>4</v>
      </c>
      <c r="H102" s="127">
        <f>'Assessment 5'!H16</f>
        <v>0</v>
      </c>
      <c r="I102" s="127">
        <f>'Assessment 5'!I16</f>
        <v>0</v>
      </c>
      <c r="J102" s="127">
        <f>'Assessment 5'!J16</f>
        <v>0</v>
      </c>
      <c r="K102" s="127">
        <f>'Assessment 5'!K16</f>
        <v>0</v>
      </c>
      <c r="L102" s="127">
        <f>'Assessment 5'!L16</f>
        <v>0</v>
      </c>
      <c r="M102" s="127">
        <f>'Assessment 5'!M16</f>
        <v>0</v>
      </c>
      <c r="N102" s="127">
        <f>'Assessment 5'!N16</f>
        <v>0</v>
      </c>
      <c r="O102" s="127">
        <f>'Assessment 5'!O16</f>
        <v>0</v>
      </c>
      <c r="P102" s="127">
        <f>'Assessment 5'!P16</f>
        <v>0</v>
      </c>
      <c r="Q102" s="127">
        <f>'Assessment 5'!Q16</f>
        <v>0</v>
      </c>
      <c r="R102" s="127">
        <f>'Assessment 5'!R16</f>
        <v>0</v>
      </c>
      <c r="S102" s="127">
        <f>'Assessment 5'!S16</f>
        <v>0</v>
      </c>
      <c r="T102" s="127">
        <f>'Assessment 5'!T16</f>
        <v>0</v>
      </c>
      <c r="U102" s="127">
        <f>'Assessment 5'!U16</f>
        <v>0</v>
      </c>
      <c r="V102" s="127">
        <f>'Assessment 5'!V16</f>
        <v>0</v>
      </c>
      <c r="W102" s="127">
        <f>'Assessment 5'!W16</f>
        <v>0</v>
      </c>
      <c r="X102" s="127">
        <f>'Assessment 5'!X16</f>
        <v>0</v>
      </c>
      <c r="Y102" s="127">
        <f>'Assessment 5'!Y16</f>
        <v>0</v>
      </c>
      <c r="Z102" s="127">
        <f>'Assessment 5'!Z16</f>
        <v>0</v>
      </c>
      <c r="AA102" s="127">
        <f>'Assessment 5'!AA16</f>
        <v>0</v>
      </c>
      <c r="AB102" s="127">
        <f>'Assessment 5'!AB16</f>
        <v>0</v>
      </c>
      <c r="AC102" s="127">
        <f>'Assessment 5'!AC16</f>
        <v>0</v>
      </c>
      <c r="AD102" s="127">
        <f>'Assessment 5'!AD16</f>
        <v>0</v>
      </c>
      <c r="AE102" s="127">
        <f>'Assessment 5'!AE16</f>
        <v>0</v>
      </c>
      <c r="AF102" s="127">
        <f>'Assessment 5'!AF16</f>
        <v>0</v>
      </c>
      <c r="AG102" s="127">
        <f>'Assessment 5'!AG16</f>
        <v>0</v>
      </c>
      <c r="AH102" s="127">
        <f>'Assessment 5'!AH16</f>
        <v>0</v>
      </c>
      <c r="AI102" s="127">
        <f>'Assessment 5'!AI16</f>
        <v>0</v>
      </c>
      <c r="AJ102" s="127">
        <f>'Assessment 5'!AJ16</f>
        <v>0</v>
      </c>
      <c r="AK102" s="127">
        <f>'Assessment 5'!AK16</f>
        <v>0</v>
      </c>
      <c r="AL102" s="127">
        <f>'Assessment 5'!AL16</f>
        <v>0</v>
      </c>
      <c r="AM102" s="17">
        <f t="shared" si="22"/>
        <v>8</v>
      </c>
      <c r="AN102" s="192"/>
      <c r="AO102" s="192"/>
    </row>
    <row r="103" spans="1:41" ht="35.4" customHeight="1" x14ac:dyDescent="0.3">
      <c r="A103" s="126">
        <f>'Assessment 5'!A17</f>
        <v>19</v>
      </c>
      <c r="B103" s="148" t="str">
        <f>'Assessment 5'!B17</f>
        <v>Solves subtraction problems, (within 199) with renaming, using real-life contexts</v>
      </c>
      <c r="C103" s="39">
        <f>'Assessment 5'!C17</f>
        <v>71</v>
      </c>
      <c r="D103" s="204"/>
      <c r="E103" s="127">
        <f>'Assessment 5'!E17</f>
        <v>0</v>
      </c>
      <c r="F103" s="127">
        <f>'Assessment 5'!F17</f>
        <v>2</v>
      </c>
      <c r="G103" s="127">
        <f>'Assessment 5'!G17</f>
        <v>4</v>
      </c>
      <c r="H103" s="127">
        <f>'Assessment 5'!H17</f>
        <v>2</v>
      </c>
      <c r="I103" s="127">
        <f>'Assessment 5'!I17</f>
        <v>0</v>
      </c>
      <c r="J103" s="127">
        <f>'Assessment 5'!J17</f>
        <v>0</v>
      </c>
      <c r="K103" s="127">
        <f>'Assessment 5'!K17</f>
        <v>0</v>
      </c>
      <c r="L103" s="127">
        <f>'Assessment 5'!L17</f>
        <v>0</v>
      </c>
      <c r="M103" s="127">
        <f>'Assessment 5'!M17</f>
        <v>0</v>
      </c>
      <c r="N103" s="127">
        <f>'Assessment 5'!N17</f>
        <v>0</v>
      </c>
      <c r="O103" s="127">
        <f>'Assessment 5'!O17</f>
        <v>0</v>
      </c>
      <c r="P103" s="127">
        <f>'Assessment 5'!P17</f>
        <v>0</v>
      </c>
      <c r="Q103" s="127">
        <f>'Assessment 5'!Q17</f>
        <v>0</v>
      </c>
      <c r="R103" s="127">
        <f>'Assessment 5'!R17</f>
        <v>0</v>
      </c>
      <c r="S103" s="127">
        <f>'Assessment 5'!S17</f>
        <v>0</v>
      </c>
      <c r="T103" s="127">
        <f>'Assessment 5'!T17</f>
        <v>0</v>
      </c>
      <c r="U103" s="127">
        <f>'Assessment 5'!U17</f>
        <v>0</v>
      </c>
      <c r="V103" s="127">
        <f>'Assessment 5'!V17</f>
        <v>0</v>
      </c>
      <c r="W103" s="127">
        <f>'Assessment 5'!W17</f>
        <v>0</v>
      </c>
      <c r="X103" s="127">
        <f>'Assessment 5'!X17</f>
        <v>0</v>
      </c>
      <c r="Y103" s="127">
        <f>'Assessment 5'!Y17</f>
        <v>0</v>
      </c>
      <c r="Z103" s="127">
        <f>'Assessment 5'!Z17</f>
        <v>0</v>
      </c>
      <c r="AA103" s="127">
        <f>'Assessment 5'!AA17</f>
        <v>0</v>
      </c>
      <c r="AB103" s="127">
        <f>'Assessment 5'!AB17</f>
        <v>0</v>
      </c>
      <c r="AC103" s="127">
        <f>'Assessment 5'!AC17</f>
        <v>0</v>
      </c>
      <c r="AD103" s="127">
        <f>'Assessment 5'!AD17</f>
        <v>0</v>
      </c>
      <c r="AE103" s="127">
        <f>'Assessment 5'!AE17</f>
        <v>0</v>
      </c>
      <c r="AF103" s="127">
        <f>'Assessment 5'!AF17</f>
        <v>0</v>
      </c>
      <c r="AG103" s="127">
        <f>'Assessment 5'!AG17</f>
        <v>0</v>
      </c>
      <c r="AH103" s="127">
        <f>'Assessment 5'!AH17</f>
        <v>0</v>
      </c>
      <c r="AI103" s="127">
        <f>'Assessment 5'!AI17</f>
        <v>0</v>
      </c>
      <c r="AJ103" s="127">
        <f>'Assessment 5'!AJ17</f>
        <v>0</v>
      </c>
      <c r="AK103" s="127">
        <f>'Assessment 5'!AK17</f>
        <v>0</v>
      </c>
      <c r="AL103" s="127">
        <f>'Assessment 5'!AL17</f>
        <v>0</v>
      </c>
      <c r="AM103" s="58">
        <f t="shared" si="22"/>
        <v>8</v>
      </c>
      <c r="AN103" s="192"/>
      <c r="AO103" s="192"/>
    </row>
    <row r="104" spans="1:41" x14ac:dyDescent="0.3">
      <c r="A104" s="51"/>
      <c r="B104" s="24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192"/>
      <c r="AO104" s="192"/>
    </row>
    <row r="105" spans="1:41" ht="24" customHeight="1" x14ac:dyDescent="0.3">
      <c r="A105" s="220"/>
      <c r="B105" s="259" t="s">
        <v>53</v>
      </c>
      <c r="C105" s="260"/>
      <c r="D105" s="260"/>
      <c r="E105" s="150">
        <f>SUMIF($A88:$A103,15,E88:E103)</f>
        <v>7</v>
      </c>
      <c r="F105" s="150">
        <f t="shared" ref="F105:AL105" si="23">SUMIF($A88:$A103,15,F88:F103)</f>
        <v>14</v>
      </c>
      <c r="G105" s="150">
        <f t="shared" si="23"/>
        <v>19</v>
      </c>
      <c r="H105" s="150">
        <f t="shared" si="23"/>
        <v>10</v>
      </c>
      <c r="I105" s="150">
        <f t="shared" si="23"/>
        <v>0</v>
      </c>
      <c r="J105" s="150">
        <f t="shared" si="23"/>
        <v>0</v>
      </c>
      <c r="K105" s="150">
        <f t="shared" si="23"/>
        <v>0</v>
      </c>
      <c r="L105" s="150">
        <f t="shared" si="23"/>
        <v>0</v>
      </c>
      <c r="M105" s="150">
        <f t="shared" si="23"/>
        <v>0</v>
      </c>
      <c r="N105" s="150">
        <f t="shared" si="23"/>
        <v>0</v>
      </c>
      <c r="O105" s="150">
        <f t="shared" si="23"/>
        <v>0</v>
      </c>
      <c r="P105" s="150">
        <f t="shared" si="23"/>
        <v>0</v>
      </c>
      <c r="Q105" s="150">
        <f t="shared" si="23"/>
        <v>0</v>
      </c>
      <c r="R105" s="150">
        <f t="shared" si="23"/>
        <v>0</v>
      </c>
      <c r="S105" s="150">
        <f t="shared" si="23"/>
        <v>0</v>
      </c>
      <c r="T105" s="150">
        <f t="shared" si="23"/>
        <v>0</v>
      </c>
      <c r="U105" s="150">
        <f t="shared" si="23"/>
        <v>0</v>
      </c>
      <c r="V105" s="150">
        <f t="shared" si="23"/>
        <v>0</v>
      </c>
      <c r="W105" s="150">
        <f t="shared" si="23"/>
        <v>0</v>
      </c>
      <c r="X105" s="150">
        <f t="shared" si="23"/>
        <v>0</v>
      </c>
      <c r="Y105" s="150">
        <f t="shared" si="23"/>
        <v>0</v>
      </c>
      <c r="Z105" s="150">
        <f t="shared" si="23"/>
        <v>0</v>
      </c>
      <c r="AA105" s="150">
        <f t="shared" si="23"/>
        <v>0</v>
      </c>
      <c r="AB105" s="150">
        <f t="shared" si="23"/>
        <v>0</v>
      </c>
      <c r="AC105" s="150">
        <f t="shared" si="23"/>
        <v>0</v>
      </c>
      <c r="AD105" s="150">
        <f t="shared" si="23"/>
        <v>0</v>
      </c>
      <c r="AE105" s="150">
        <f t="shared" si="23"/>
        <v>0</v>
      </c>
      <c r="AF105" s="150">
        <f t="shared" si="23"/>
        <v>0</v>
      </c>
      <c r="AG105" s="150">
        <f t="shared" si="23"/>
        <v>0</v>
      </c>
      <c r="AH105" s="150">
        <f t="shared" si="23"/>
        <v>0</v>
      </c>
      <c r="AI105" s="150">
        <f t="shared" si="23"/>
        <v>0</v>
      </c>
      <c r="AJ105" s="150">
        <f t="shared" si="23"/>
        <v>0</v>
      </c>
      <c r="AK105" s="150">
        <f t="shared" si="23"/>
        <v>0</v>
      </c>
      <c r="AL105" s="151">
        <f t="shared" si="23"/>
        <v>0</v>
      </c>
      <c r="AM105" s="16"/>
      <c r="AN105" s="192"/>
      <c r="AO105" s="192"/>
    </row>
    <row r="106" spans="1:41" ht="22.2" customHeight="1" x14ac:dyDescent="0.3">
      <c r="A106" s="220"/>
      <c r="B106" s="261" t="s">
        <v>54</v>
      </c>
      <c r="C106" s="262"/>
      <c r="D106" s="262"/>
      <c r="E106" s="152">
        <f>SUMIF($A88:$A103,16,E88:E103)</f>
        <v>6</v>
      </c>
      <c r="F106" s="152">
        <f t="shared" ref="F106:AL106" si="24">SUMIF($A88:$A103,16,F88:F103)</f>
        <v>4</v>
      </c>
      <c r="G106" s="152">
        <f t="shared" si="24"/>
        <v>6</v>
      </c>
      <c r="H106" s="152">
        <f t="shared" si="24"/>
        <v>3</v>
      </c>
      <c r="I106" s="152">
        <f t="shared" si="24"/>
        <v>0</v>
      </c>
      <c r="J106" s="152">
        <f t="shared" si="24"/>
        <v>0</v>
      </c>
      <c r="K106" s="152">
        <f t="shared" si="24"/>
        <v>0</v>
      </c>
      <c r="L106" s="152">
        <f t="shared" si="24"/>
        <v>0</v>
      </c>
      <c r="M106" s="152">
        <f t="shared" si="24"/>
        <v>0</v>
      </c>
      <c r="N106" s="152">
        <f t="shared" si="24"/>
        <v>0</v>
      </c>
      <c r="O106" s="152">
        <f t="shared" si="24"/>
        <v>0</v>
      </c>
      <c r="P106" s="152">
        <f t="shared" si="24"/>
        <v>0</v>
      </c>
      <c r="Q106" s="152">
        <f t="shared" si="24"/>
        <v>0</v>
      </c>
      <c r="R106" s="152">
        <f t="shared" si="24"/>
        <v>0</v>
      </c>
      <c r="S106" s="152">
        <f t="shared" si="24"/>
        <v>0</v>
      </c>
      <c r="T106" s="152">
        <f t="shared" si="24"/>
        <v>0</v>
      </c>
      <c r="U106" s="152">
        <f t="shared" si="24"/>
        <v>0</v>
      </c>
      <c r="V106" s="152">
        <f t="shared" si="24"/>
        <v>0</v>
      </c>
      <c r="W106" s="152">
        <f t="shared" si="24"/>
        <v>0</v>
      </c>
      <c r="X106" s="152">
        <f t="shared" si="24"/>
        <v>0</v>
      </c>
      <c r="Y106" s="152">
        <f t="shared" si="24"/>
        <v>0</v>
      </c>
      <c r="Z106" s="152">
        <f t="shared" si="24"/>
        <v>0</v>
      </c>
      <c r="AA106" s="152">
        <f t="shared" si="24"/>
        <v>0</v>
      </c>
      <c r="AB106" s="152">
        <f t="shared" si="24"/>
        <v>0</v>
      </c>
      <c r="AC106" s="152">
        <f t="shared" si="24"/>
        <v>0</v>
      </c>
      <c r="AD106" s="152">
        <f t="shared" si="24"/>
        <v>0</v>
      </c>
      <c r="AE106" s="152">
        <f t="shared" si="24"/>
        <v>0</v>
      </c>
      <c r="AF106" s="152">
        <f t="shared" si="24"/>
        <v>0</v>
      </c>
      <c r="AG106" s="152">
        <f t="shared" si="24"/>
        <v>0</v>
      </c>
      <c r="AH106" s="152">
        <f t="shared" si="24"/>
        <v>0</v>
      </c>
      <c r="AI106" s="152">
        <f t="shared" si="24"/>
        <v>0</v>
      </c>
      <c r="AJ106" s="152">
        <f t="shared" si="24"/>
        <v>0</v>
      </c>
      <c r="AK106" s="152">
        <f t="shared" si="24"/>
        <v>0</v>
      </c>
      <c r="AL106" s="153">
        <f t="shared" si="24"/>
        <v>0</v>
      </c>
      <c r="AM106" s="16"/>
      <c r="AN106" s="192"/>
      <c r="AO106" s="192"/>
    </row>
    <row r="107" spans="1:41" ht="24" customHeight="1" x14ac:dyDescent="0.3">
      <c r="A107" s="220"/>
      <c r="B107" s="263" t="s">
        <v>55</v>
      </c>
      <c r="C107" s="264"/>
      <c r="D107" s="264"/>
      <c r="E107" s="157">
        <f>SUMIF($A88:$A103,17,E88:E103)</f>
        <v>6</v>
      </c>
      <c r="F107" s="157">
        <f t="shared" ref="F107:AL107" si="25">SUMIF($A88:$A103,17,F88:F103)</f>
        <v>8</v>
      </c>
      <c r="G107" s="157">
        <f t="shared" si="25"/>
        <v>11</v>
      </c>
      <c r="H107" s="157">
        <f t="shared" si="25"/>
        <v>7</v>
      </c>
      <c r="I107" s="157">
        <f t="shared" si="25"/>
        <v>0</v>
      </c>
      <c r="J107" s="157">
        <f t="shared" si="25"/>
        <v>0</v>
      </c>
      <c r="K107" s="157">
        <f t="shared" si="25"/>
        <v>0</v>
      </c>
      <c r="L107" s="157">
        <f t="shared" si="25"/>
        <v>0</v>
      </c>
      <c r="M107" s="157">
        <f t="shared" si="25"/>
        <v>0</v>
      </c>
      <c r="N107" s="157">
        <f t="shared" si="25"/>
        <v>0</v>
      </c>
      <c r="O107" s="157">
        <f t="shared" si="25"/>
        <v>0</v>
      </c>
      <c r="P107" s="157">
        <f t="shared" si="25"/>
        <v>0</v>
      </c>
      <c r="Q107" s="157">
        <f t="shared" si="25"/>
        <v>0</v>
      </c>
      <c r="R107" s="157">
        <f t="shared" si="25"/>
        <v>0</v>
      </c>
      <c r="S107" s="157">
        <f t="shared" si="25"/>
        <v>0</v>
      </c>
      <c r="T107" s="157">
        <f t="shared" si="25"/>
        <v>0</v>
      </c>
      <c r="U107" s="157">
        <f t="shared" si="25"/>
        <v>0</v>
      </c>
      <c r="V107" s="157">
        <f t="shared" si="25"/>
        <v>0</v>
      </c>
      <c r="W107" s="157">
        <f t="shared" si="25"/>
        <v>0</v>
      </c>
      <c r="X107" s="157">
        <f t="shared" si="25"/>
        <v>0</v>
      </c>
      <c r="Y107" s="157">
        <f t="shared" si="25"/>
        <v>0</v>
      </c>
      <c r="Z107" s="157">
        <f t="shared" si="25"/>
        <v>0</v>
      </c>
      <c r="AA107" s="157">
        <f t="shared" si="25"/>
        <v>0</v>
      </c>
      <c r="AB107" s="157">
        <f t="shared" si="25"/>
        <v>0</v>
      </c>
      <c r="AC107" s="157">
        <f t="shared" si="25"/>
        <v>0</v>
      </c>
      <c r="AD107" s="157">
        <f t="shared" si="25"/>
        <v>0</v>
      </c>
      <c r="AE107" s="157">
        <f t="shared" si="25"/>
        <v>0</v>
      </c>
      <c r="AF107" s="157">
        <f t="shared" si="25"/>
        <v>0</v>
      </c>
      <c r="AG107" s="157">
        <f t="shared" si="25"/>
        <v>0</v>
      </c>
      <c r="AH107" s="157">
        <f t="shared" si="25"/>
        <v>0</v>
      </c>
      <c r="AI107" s="157">
        <f t="shared" si="25"/>
        <v>0</v>
      </c>
      <c r="AJ107" s="157">
        <f t="shared" si="25"/>
        <v>0</v>
      </c>
      <c r="AK107" s="157">
        <f t="shared" si="25"/>
        <v>0</v>
      </c>
      <c r="AL107" s="165">
        <f t="shared" si="25"/>
        <v>0</v>
      </c>
      <c r="AM107" s="16"/>
      <c r="AN107" s="192"/>
      <c r="AO107" s="192"/>
    </row>
    <row r="108" spans="1:41" ht="23.4" customHeight="1" x14ac:dyDescent="0.3">
      <c r="A108" s="220"/>
      <c r="B108" s="265" t="s">
        <v>56</v>
      </c>
      <c r="C108" s="266"/>
      <c r="D108" s="266"/>
      <c r="E108" s="163">
        <f>SUMIF($A88:$A103,18,E88:E103)</f>
        <v>6</v>
      </c>
      <c r="F108" s="163">
        <f t="shared" ref="F108:AL108" si="26">SUMIF($A88:$A103,18,F88:F103)</f>
        <v>7</v>
      </c>
      <c r="G108" s="163">
        <f t="shared" si="26"/>
        <v>10</v>
      </c>
      <c r="H108" s="163">
        <f t="shared" si="26"/>
        <v>6</v>
      </c>
      <c r="I108" s="163">
        <f t="shared" si="26"/>
        <v>0</v>
      </c>
      <c r="J108" s="163">
        <f t="shared" si="26"/>
        <v>0</v>
      </c>
      <c r="K108" s="163">
        <f t="shared" si="26"/>
        <v>0</v>
      </c>
      <c r="L108" s="163">
        <f t="shared" si="26"/>
        <v>0</v>
      </c>
      <c r="M108" s="163">
        <f t="shared" si="26"/>
        <v>0</v>
      </c>
      <c r="N108" s="163">
        <f t="shared" si="26"/>
        <v>0</v>
      </c>
      <c r="O108" s="163">
        <f t="shared" si="26"/>
        <v>0</v>
      </c>
      <c r="P108" s="163">
        <f t="shared" si="26"/>
        <v>0</v>
      </c>
      <c r="Q108" s="163">
        <f t="shared" si="26"/>
        <v>0</v>
      </c>
      <c r="R108" s="163">
        <f t="shared" si="26"/>
        <v>0</v>
      </c>
      <c r="S108" s="163">
        <f t="shared" si="26"/>
        <v>0</v>
      </c>
      <c r="T108" s="163">
        <f t="shared" si="26"/>
        <v>0</v>
      </c>
      <c r="U108" s="163">
        <f t="shared" si="26"/>
        <v>0</v>
      </c>
      <c r="V108" s="163">
        <f t="shared" si="26"/>
        <v>0</v>
      </c>
      <c r="W108" s="163">
        <f t="shared" si="26"/>
        <v>0</v>
      </c>
      <c r="X108" s="163">
        <f t="shared" si="26"/>
        <v>0</v>
      </c>
      <c r="Y108" s="163">
        <f t="shared" si="26"/>
        <v>0</v>
      </c>
      <c r="Z108" s="163">
        <f t="shared" si="26"/>
        <v>0</v>
      </c>
      <c r="AA108" s="163">
        <f t="shared" si="26"/>
        <v>0</v>
      </c>
      <c r="AB108" s="163">
        <f t="shared" si="26"/>
        <v>0</v>
      </c>
      <c r="AC108" s="163">
        <f t="shared" si="26"/>
        <v>0</v>
      </c>
      <c r="AD108" s="163">
        <f t="shared" si="26"/>
        <v>0</v>
      </c>
      <c r="AE108" s="163">
        <f t="shared" si="26"/>
        <v>0</v>
      </c>
      <c r="AF108" s="163">
        <f t="shared" si="26"/>
        <v>0</v>
      </c>
      <c r="AG108" s="163">
        <f t="shared" si="26"/>
        <v>0</v>
      </c>
      <c r="AH108" s="163">
        <f t="shared" si="26"/>
        <v>0</v>
      </c>
      <c r="AI108" s="163">
        <f t="shared" si="26"/>
        <v>0</v>
      </c>
      <c r="AJ108" s="163">
        <f t="shared" si="26"/>
        <v>0</v>
      </c>
      <c r="AK108" s="163">
        <f t="shared" si="26"/>
        <v>0</v>
      </c>
      <c r="AL108" s="168">
        <f t="shared" si="26"/>
        <v>0</v>
      </c>
      <c r="AM108" s="16"/>
      <c r="AN108" s="192"/>
      <c r="AO108" s="192"/>
    </row>
    <row r="109" spans="1:41" ht="24" customHeight="1" x14ac:dyDescent="0.3">
      <c r="A109" s="220"/>
      <c r="B109" s="154"/>
      <c r="C109" s="155"/>
      <c r="D109" s="156" t="s">
        <v>182</v>
      </c>
      <c r="E109" s="167">
        <f>SUMIF($A88:$A103,19,E88:E103)</f>
        <v>2</v>
      </c>
      <c r="F109" s="167">
        <f t="shared" ref="F109:AL109" si="27">SUMIF($A88:$A103,19,F88:F103)</f>
        <v>8</v>
      </c>
      <c r="G109" s="167">
        <f t="shared" si="27"/>
        <v>12</v>
      </c>
      <c r="H109" s="167">
        <f t="shared" si="27"/>
        <v>6</v>
      </c>
      <c r="I109" s="167">
        <f t="shared" si="27"/>
        <v>0</v>
      </c>
      <c r="J109" s="167">
        <f t="shared" si="27"/>
        <v>0</v>
      </c>
      <c r="K109" s="167">
        <f t="shared" si="27"/>
        <v>0</v>
      </c>
      <c r="L109" s="167">
        <f t="shared" si="27"/>
        <v>0</v>
      </c>
      <c r="M109" s="167">
        <f t="shared" si="27"/>
        <v>0</v>
      </c>
      <c r="N109" s="167">
        <f t="shared" si="27"/>
        <v>0</v>
      </c>
      <c r="O109" s="167">
        <f t="shared" si="27"/>
        <v>0</v>
      </c>
      <c r="P109" s="167">
        <f t="shared" si="27"/>
        <v>0</v>
      </c>
      <c r="Q109" s="167">
        <f t="shared" si="27"/>
        <v>0</v>
      </c>
      <c r="R109" s="167">
        <f t="shared" si="27"/>
        <v>0</v>
      </c>
      <c r="S109" s="167">
        <f t="shared" si="27"/>
        <v>0</v>
      </c>
      <c r="T109" s="167">
        <f t="shared" si="27"/>
        <v>0</v>
      </c>
      <c r="U109" s="167">
        <f t="shared" si="27"/>
        <v>0</v>
      </c>
      <c r="V109" s="167">
        <f t="shared" si="27"/>
        <v>0</v>
      </c>
      <c r="W109" s="167">
        <f t="shared" si="27"/>
        <v>0</v>
      </c>
      <c r="X109" s="167">
        <f t="shared" si="27"/>
        <v>0</v>
      </c>
      <c r="Y109" s="167">
        <f t="shared" si="27"/>
        <v>0</v>
      </c>
      <c r="Z109" s="167">
        <f t="shared" si="27"/>
        <v>0</v>
      </c>
      <c r="AA109" s="167">
        <f t="shared" si="27"/>
        <v>0</v>
      </c>
      <c r="AB109" s="167">
        <f t="shared" si="27"/>
        <v>0</v>
      </c>
      <c r="AC109" s="167">
        <f t="shared" si="27"/>
        <v>0</v>
      </c>
      <c r="AD109" s="167">
        <f t="shared" si="27"/>
        <v>0</v>
      </c>
      <c r="AE109" s="167">
        <f t="shared" si="27"/>
        <v>0</v>
      </c>
      <c r="AF109" s="167">
        <f t="shared" si="27"/>
        <v>0</v>
      </c>
      <c r="AG109" s="167">
        <f t="shared" si="27"/>
        <v>0</v>
      </c>
      <c r="AH109" s="167">
        <f t="shared" si="27"/>
        <v>0</v>
      </c>
      <c r="AI109" s="167">
        <f t="shared" si="27"/>
        <v>0</v>
      </c>
      <c r="AJ109" s="167">
        <f t="shared" si="27"/>
        <v>0</v>
      </c>
      <c r="AK109" s="167">
        <f t="shared" si="27"/>
        <v>0</v>
      </c>
      <c r="AL109" s="167">
        <f t="shared" si="27"/>
        <v>0</v>
      </c>
      <c r="AM109" s="63"/>
      <c r="AN109" s="192"/>
      <c r="AO109" s="192"/>
    </row>
    <row r="110" spans="1:41" ht="23.25" customHeight="1" x14ac:dyDescent="0.3">
      <c r="A110" s="221"/>
      <c r="B110" s="215" t="s">
        <v>20</v>
      </c>
      <c r="C110" s="216"/>
      <c r="D110" s="217"/>
      <c r="E110" s="166">
        <f>SUM(E88:E92,E93:E94,E95:E97,E98:E100,E101:E103)</f>
        <v>27</v>
      </c>
      <c r="F110" s="166">
        <f t="shared" ref="F110:AL110" si="28">SUM(F88:F92,F93:F94,F95:F97,F98:F100,F101:F103)</f>
        <v>41</v>
      </c>
      <c r="G110" s="166">
        <f t="shared" si="28"/>
        <v>58</v>
      </c>
      <c r="H110" s="166">
        <f t="shared" si="28"/>
        <v>32</v>
      </c>
      <c r="I110" s="166">
        <f t="shared" si="28"/>
        <v>0</v>
      </c>
      <c r="J110" s="166">
        <f t="shared" si="28"/>
        <v>0</v>
      </c>
      <c r="K110" s="166">
        <f t="shared" si="28"/>
        <v>0</v>
      </c>
      <c r="L110" s="166">
        <f t="shared" si="28"/>
        <v>0</v>
      </c>
      <c r="M110" s="166">
        <f t="shared" si="28"/>
        <v>0</v>
      </c>
      <c r="N110" s="166">
        <f t="shared" si="28"/>
        <v>0</v>
      </c>
      <c r="O110" s="166">
        <f t="shared" si="28"/>
        <v>0</v>
      </c>
      <c r="P110" s="166">
        <f t="shared" si="28"/>
        <v>0</v>
      </c>
      <c r="Q110" s="166">
        <f t="shared" si="28"/>
        <v>0</v>
      </c>
      <c r="R110" s="166">
        <f t="shared" si="28"/>
        <v>0</v>
      </c>
      <c r="S110" s="166">
        <f t="shared" si="28"/>
        <v>0</v>
      </c>
      <c r="T110" s="166">
        <f t="shared" si="28"/>
        <v>0</v>
      </c>
      <c r="U110" s="166">
        <f t="shared" si="28"/>
        <v>0</v>
      </c>
      <c r="V110" s="166">
        <f t="shared" si="28"/>
        <v>0</v>
      </c>
      <c r="W110" s="166">
        <f t="shared" si="28"/>
        <v>0</v>
      </c>
      <c r="X110" s="166">
        <f t="shared" si="28"/>
        <v>0</v>
      </c>
      <c r="Y110" s="166">
        <f t="shared" si="28"/>
        <v>0</v>
      </c>
      <c r="Z110" s="166">
        <f t="shared" si="28"/>
        <v>0</v>
      </c>
      <c r="AA110" s="166">
        <f t="shared" si="28"/>
        <v>0</v>
      </c>
      <c r="AB110" s="166">
        <f t="shared" si="28"/>
        <v>0</v>
      </c>
      <c r="AC110" s="166">
        <f t="shared" si="28"/>
        <v>0</v>
      </c>
      <c r="AD110" s="166">
        <f t="shared" si="28"/>
        <v>0</v>
      </c>
      <c r="AE110" s="166">
        <f t="shared" si="28"/>
        <v>0</v>
      </c>
      <c r="AF110" s="166">
        <f t="shared" si="28"/>
        <v>0</v>
      </c>
      <c r="AG110" s="166">
        <f t="shared" si="28"/>
        <v>0</v>
      </c>
      <c r="AH110" s="166">
        <f t="shared" si="28"/>
        <v>0</v>
      </c>
      <c r="AI110" s="166">
        <f t="shared" si="28"/>
        <v>0</v>
      </c>
      <c r="AJ110" s="166">
        <f t="shared" si="28"/>
        <v>0</v>
      </c>
      <c r="AK110" s="166">
        <f t="shared" si="28"/>
        <v>0</v>
      </c>
      <c r="AL110" s="166">
        <f t="shared" si="28"/>
        <v>0</v>
      </c>
      <c r="AM110" s="63"/>
      <c r="AN110" s="192"/>
      <c r="AO110" s="192"/>
    </row>
    <row r="111" spans="1:41" x14ac:dyDescent="0.3">
      <c r="A111" s="192"/>
      <c r="B111" s="192"/>
      <c r="C111" s="192"/>
      <c r="D111" s="192"/>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192"/>
      <c r="AN111" s="192"/>
      <c r="AO111" s="192"/>
    </row>
    <row r="112" spans="1:41" ht="36.75" customHeight="1" x14ac:dyDescent="0.3">
      <c r="A112" s="285"/>
      <c r="B112" s="285"/>
      <c r="C112" s="285"/>
      <c r="D112" s="285"/>
      <c r="E112" s="282" t="s">
        <v>184</v>
      </c>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4"/>
      <c r="AM112" s="16"/>
      <c r="AN112" s="192"/>
      <c r="AO112" s="192"/>
    </row>
    <row r="113" spans="1:41" ht="108.75" customHeight="1" x14ac:dyDescent="0.3">
      <c r="A113" s="192"/>
      <c r="B113" s="192"/>
      <c r="C113" s="192"/>
      <c r="D113" s="281"/>
      <c r="E113" s="173" t="str">
        <f>'Assessment 1'!E1</f>
        <v>Lexi</v>
      </c>
      <c r="F113" s="38" t="str">
        <f>'Assessment 1'!F1</f>
        <v>Dara</v>
      </c>
      <c r="G113" s="38" t="str">
        <f>'Assessment 1'!G1</f>
        <v>Mia</v>
      </c>
      <c r="H113" s="38" t="str">
        <f>'Assessment 1'!H1</f>
        <v>Jay</v>
      </c>
      <c r="I113" s="38" t="str">
        <f>'Assessment 1'!I1</f>
        <v>Pupil Name 5</v>
      </c>
      <c r="J113" s="38" t="str">
        <f>'Assessment 1'!J1</f>
        <v>Pupil Name 6</v>
      </c>
      <c r="K113" s="38" t="str">
        <f>'Assessment 1'!K1</f>
        <v>Pupil Name 7</v>
      </c>
      <c r="L113" s="38" t="str">
        <f>'Assessment 1'!L1</f>
        <v>Pupil Name 8</v>
      </c>
      <c r="M113" s="38" t="str">
        <f>'Assessment 1'!M1</f>
        <v>Pupil Name 9</v>
      </c>
      <c r="N113" s="38" t="str">
        <f>'Assessment 1'!N1</f>
        <v>Pupil Name 10</v>
      </c>
      <c r="O113" s="38" t="str">
        <f>'Assessment 1'!O1</f>
        <v>Pupil Name 11</v>
      </c>
      <c r="P113" s="38" t="str">
        <f>'Assessment 1'!P1</f>
        <v>Pupil Name 12</v>
      </c>
      <c r="Q113" s="38" t="str">
        <f>'Assessment 1'!Q1</f>
        <v>Pupil Name 13</v>
      </c>
      <c r="R113" s="38" t="str">
        <f>'Assessment 1'!R1</f>
        <v>Pupil Name 14</v>
      </c>
      <c r="S113" s="38" t="str">
        <f>'Assessment 1'!S1</f>
        <v>Pupil Name 15</v>
      </c>
      <c r="T113" s="38" t="str">
        <f>'Assessment 1'!T1</f>
        <v>Pupil Name 16</v>
      </c>
      <c r="U113" s="38" t="str">
        <f>'Assessment 1'!U1</f>
        <v>Pupil Name 17</v>
      </c>
      <c r="V113" s="38" t="str">
        <f>'Assessment 1'!V1</f>
        <v>Pupil Name 18</v>
      </c>
      <c r="W113" s="38" t="str">
        <f>'Assessment 1'!W1</f>
        <v>Pupil Name 19</v>
      </c>
      <c r="X113" s="38" t="str">
        <f>'Assessment 1'!X1</f>
        <v>Pupil Name 20</v>
      </c>
      <c r="Y113" s="38" t="str">
        <f>'Assessment 1'!Y1</f>
        <v>Pupil Name 21</v>
      </c>
      <c r="Z113" s="38" t="str">
        <f>'Assessment 1'!Z1</f>
        <v>Pupil Name 22</v>
      </c>
      <c r="AA113" s="38" t="str">
        <f>'Assessment 1'!AA1</f>
        <v>Pupil Name 23</v>
      </c>
      <c r="AB113" s="38" t="str">
        <f>'Assessment 1'!AB1</f>
        <v>Pupil Name 24</v>
      </c>
      <c r="AC113" s="38" t="str">
        <f>'Assessment 1'!AC1</f>
        <v>Pupil Name 25</v>
      </c>
      <c r="AD113" s="38" t="str">
        <f>'Assessment 1'!AD1</f>
        <v>Pupil Name 26</v>
      </c>
      <c r="AE113" s="38" t="str">
        <f>'Assessment 1'!AE1</f>
        <v>Pupil Name 27</v>
      </c>
      <c r="AF113" s="38" t="str">
        <f>'Assessment 1'!AF1</f>
        <v>Pupil Name 28</v>
      </c>
      <c r="AG113" s="38" t="str">
        <f>'Assessment 1'!AG1</f>
        <v>Pupil Name 29</v>
      </c>
      <c r="AH113" s="38" t="str">
        <f>'Assessment 1'!AH1</f>
        <v>Pupil Name 30</v>
      </c>
      <c r="AI113" s="38" t="str">
        <f>'Assessment 1'!AI1</f>
        <v>Pupil Name 31</v>
      </c>
      <c r="AJ113" s="38" t="str">
        <f>'Assessment 1'!AJ1</f>
        <v>Pupil Name 32</v>
      </c>
      <c r="AK113" s="38" t="str">
        <f>'Assessment 1'!AK1</f>
        <v>Pupil Name 33</v>
      </c>
      <c r="AL113" s="174" t="str">
        <f>'Assessment 1'!AL1</f>
        <v>Pupil Name 34</v>
      </c>
      <c r="AM113" s="228"/>
      <c r="AN113" s="192"/>
      <c r="AO113" s="192"/>
    </row>
    <row r="114" spans="1:41" ht="57.75" customHeight="1" x14ac:dyDescent="0.3">
      <c r="A114" s="192"/>
      <c r="B114" s="192"/>
      <c r="C114" s="192"/>
      <c r="D114" s="281"/>
      <c r="E114" s="176">
        <f>SUM(E26,E46,E67,E85,E110)</f>
        <v>177</v>
      </c>
      <c r="F114" s="177">
        <f t="shared" ref="F114:AL114" si="29">SUM(F26,F46,F67,F85,F110)</f>
        <v>161</v>
      </c>
      <c r="G114" s="175">
        <f t="shared" si="29"/>
        <v>199</v>
      </c>
      <c r="H114" s="178">
        <f t="shared" si="29"/>
        <v>177</v>
      </c>
      <c r="I114" s="178">
        <f t="shared" si="29"/>
        <v>0</v>
      </c>
      <c r="J114" s="177">
        <f t="shared" si="29"/>
        <v>0</v>
      </c>
      <c r="K114" s="175">
        <f t="shared" si="29"/>
        <v>0</v>
      </c>
      <c r="L114" s="178">
        <f t="shared" si="29"/>
        <v>0</v>
      </c>
      <c r="M114" s="178">
        <f t="shared" si="29"/>
        <v>0</v>
      </c>
      <c r="N114" s="177">
        <f t="shared" si="29"/>
        <v>0</v>
      </c>
      <c r="O114" s="175">
        <f t="shared" si="29"/>
        <v>0</v>
      </c>
      <c r="P114" s="178">
        <f t="shared" si="29"/>
        <v>0</v>
      </c>
      <c r="Q114" s="177">
        <f t="shared" si="29"/>
        <v>0</v>
      </c>
      <c r="R114" s="175">
        <f t="shared" si="29"/>
        <v>0</v>
      </c>
      <c r="S114" s="177">
        <f t="shared" si="29"/>
        <v>0</v>
      </c>
      <c r="T114" s="175">
        <f t="shared" si="29"/>
        <v>0</v>
      </c>
      <c r="U114" s="178">
        <f t="shared" si="29"/>
        <v>0</v>
      </c>
      <c r="V114" s="177">
        <f t="shared" si="29"/>
        <v>0</v>
      </c>
      <c r="W114" s="175">
        <f t="shared" si="29"/>
        <v>0</v>
      </c>
      <c r="X114" s="177">
        <f t="shared" si="29"/>
        <v>0</v>
      </c>
      <c r="Y114" s="177">
        <f t="shared" si="29"/>
        <v>0</v>
      </c>
      <c r="Z114" s="177">
        <f t="shared" si="29"/>
        <v>0</v>
      </c>
      <c r="AA114" s="177">
        <f t="shared" si="29"/>
        <v>0</v>
      </c>
      <c r="AB114" s="175">
        <f t="shared" si="29"/>
        <v>0</v>
      </c>
      <c r="AC114" s="178">
        <f t="shared" si="29"/>
        <v>0</v>
      </c>
      <c r="AD114" s="177">
        <f t="shared" si="29"/>
        <v>0</v>
      </c>
      <c r="AE114" s="177">
        <f t="shared" si="29"/>
        <v>0</v>
      </c>
      <c r="AF114" s="177">
        <f t="shared" si="29"/>
        <v>0</v>
      </c>
      <c r="AG114" s="175">
        <f t="shared" si="29"/>
        <v>0</v>
      </c>
      <c r="AH114" s="178">
        <f t="shared" si="29"/>
        <v>0</v>
      </c>
      <c r="AI114" s="178">
        <f t="shared" si="29"/>
        <v>0</v>
      </c>
      <c r="AJ114" s="178">
        <f t="shared" si="29"/>
        <v>0</v>
      </c>
      <c r="AK114" s="178">
        <f t="shared" si="29"/>
        <v>0</v>
      </c>
      <c r="AL114" s="179">
        <f t="shared" si="29"/>
        <v>0</v>
      </c>
      <c r="AM114" s="228"/>
      <c r="AN114" s="192"/>
      <c r="AO114" s="192"/>
    </row>
    <row r="115" spans="1:41" x14ac:dyDescent="0.3">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row>
  </sheetData>
  <mergeCells count="67">
    <mergeCell ref="AM113:AM114"/>
    <mergeCell ref="A113:D114"/>
    <mergeCell ref="A115:AM115"/>
    <mergeCell ref="E112:AL112"/>
    <mergeCell ref="A112:D112"/>
    <mergeCell ref="AN28:AO115"/>
    <mergeCell ref="A27:AO27"/>
    <mergeCell ref="A47:AM47"/>
    <mergeCell ref="A68:AM68"/>
    <mergeCell ref="A86:AM86"/>
    <mergeCell ref="A111:AM111"/>
    <mergeCell ref="A87:AM87"/>
    <mergeCell ref="B104:AM104"/>
    <mergeCell ref="A105:A110"/>
    <mergeCell ref="B105:D105"/>
    <mergeCell ref="B106:D106"/>
    <mergeCell ref="B107:D107"/>
    <mergeCell ref="B108:D108"/>
    <mergeCell ref="B110:D110"/>
    <mergeCell ref="A69:AM69"/>
    <mergeCell ref="B81:AM81"/>
    <mergeCell ref="A82:A85"/>
    <mergeCell ref="B82:D82"/>
    <mergeCell ref="B83:D83"/>
    <mergeCell ref="B84:D84"/>
    <mergeCell ref="B85:D85"/>
    <mergeCell ref="A63:A67"/>
    <mergeCell ref="B63:D63"/>
    <mergeCell ref="B64:D64"/>
    <mergeCell ref="B65:D65"/>
    <mergeCell ref="B67:D67"/>
    <mergeCell ref="A2:AM2"/>
    <mergeCell ref="A28:AM28"/>
    <mergeCell ref="B42:AM42"/>
    <mergeCell ref="A43:A46"/>
    <mergeCell ref="B43:D43"/>
    <mergeCell ref="B44:D44"/>
    <mergeCell ref="B45:D45"/>
    <mergeCell ref="B46:D46"/>
    <mergeCell ref="D3:D8"/>
    <mergeCell ref="D9:D12"/>
    <mergeCell ref="D13:D15"/>
    <mergeCell ref="D16:D20"/>
    <mergeCell ref="A48:AM48"/>
    <mergeCell ref="B21:AM21"/>
    <mergeCell ref="A22:A26"/>
    <mergeCell ref="B22:D22"/>
    <mergeCell ref="B23:D23"/>
    <mergeCell ref="B24:D24"/>
    <mergeCell ref="B25:D25"/>
    <mergeCell ref="B26:D26"/>
    <mergeCell ref="D29:D33"/>
    <mergeCell ref="D34:D35"/>
    <mergeCell ref="D36:D41"/>
    <mergeCell ref="D49:D53"/>
    <mergeCell ref="D54:D57"/>
    <mergeCell ref="D58:D59"/>
    <mergeCell ref="D60:D61"/>
    <mergeCell ref="D70:D72"/>
    <mergeCell ref="B62:AM62"/>
    <mergeCell ref="D98:D100"/>
    <mergeCell ref="D101:D103"/>
    <mergeCell ref="D73:D76"/>
    <mergeCell ref="D77:D80"/>
    <mergeCell ref="D88:D92"/>
    <mergeCell ref="D93:D94"/>
    <mergeCell ref="D95:D9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640625" defaultRowHeight="14.4" x14ac:dyDescent="0.3"/>
  <cols>
    <col min="1" max="1" width="15.33203125" customWidth="1"/>
    <col min="2" max="2" width="52.109375" customWidth="1"/>
  </cols>
  <sheetData>
    <row r="1" spans="1:3" ht="29.7" customHeight="1" x14ac:dyDescent="0.3">
      <c r="A1" s="180" t="s">
        <v>93</v>
      </c>
      <c r="B1" s="180" t="s">
        <v>94</v>
      </c>
      <c r="C1" s="286"/>
    </row>
    <row r="2" spans="1:3" x14ac:dyDescent="0.3">
      <c r="A2" s="181" t="s">
        <v>63</v>
      </c>
      <c r="B2" s="182" t="s">
        <v>102</v>
      </c>
      <c r="C2" s="286"/>
    </row>
    <row r="3" spans="1:3" x14ac:dyDescent="0.3">
      <c r="A3" s="181" t="s">
        <v>80</v>
      </c>
      <c r="B3" s="182" t="s">
        <v>81</v>
      </c>
      <c r="C3" s="286"/>
    </row>
    <row r="4" spans="1:3" x14ac:dyDescent="0.3">
      <c r="A4" s="181" t="s">
        <v>79</v>
      </c>
      <c r="B4" s="182" t="s">
        <v>78</v>
      </c>
      <c r="C4" s="286"/>
    </row>
    <row r="5" spans="1:3" x14ac:dyDescent="0.3">
      <c r="A5" s="181" t="s">
        <v>86</v>
      </c>
      <c r="B5" s="182" t="s">
        <v>87</v>
      </c>
      <c r="C5" s="286"/>
    </row>
    <row r="6" spans="1:3" x14ac:dyDescent="0.3">
      <c r="A6" s="181" t="s">
        <v>76</v>
      </c>
      <c r="B6" s="183" t="s">
        <v>77</v>
      </c>
      <c r="C6" s="286"/>
    </row>
    <row r="7" spans="1:3" x14ac:dyDescent="0.3">
      <c r="A7" s="181" t="s">
        <v>64</v>
      </c>
      <c r="B7" s="183" t="s">
        <v>85</v>
      </c>
      <c r="C7" s="286"/>
    </row>
    <row r="8" spans="1:3" x14ac:dyDescent="0.3">
      <c r="A8" s="181" t="s">
        <v>96</v>
      </c>
      <c r="B8" s="183" t="s">
        <v>65</v>
      </c>
      <c r="C8" s="286"/>
    </row>
    <row r="9" spans="1:3" x14ac:dyDescent="0.3">
      <c r="A9" s="181" t="s">
        <v>66</v>
      </c>
      <c r="B9" s="183" t="s">
        <v>67</v>
      </c>
      <c r="C9" s="286"/>
    </row>
    <row r="10" spans="1:3" x14ac:dyDescent="0.3">
      <c r="A10" s="181" t="s">
        <v>89</v>
      </c>
      <c r="B10" s="183" t="s">
        <v>88</v>
      </c>
      <c r="C10" s="286"/>
    </row>
    <row r="11" spans="1:3" x14ac:dyDescent="0.3">
      <c r="A11" s="181" t="s">
        <v>74</v>
      </c>
      <c r="B11" s="183" t="s">
        <v>72</v>
      </c>
      <c r="C11" s="286"/>
    </row>
    <row r="12" spans="1:3" x14ac:dyDescent="0.3">
      <c r="A12" s="181" t="s">
        <v>68</v>
      </c>
      <c r="B12" s="182" t="s">
        <v>69</v>
      </c>
      <c r="C12" s="286"/>
    </row>
    <row r="13" spans="1:3" x14ac:dyDescent="0.3">
      <c r="A13" s="181" t="s">
        <v>75</v>
      </c>
      <c r="B13" s="183" t="s">
        <v>73</v>
      </c>
      <c r="C13" s="286"/>
    </row>
    <row r="14" spans="1:3" x14ac:dyDescent="0.3">
      <c r="A14" s="181" t="s">
        <v>70</v>
      </c>
      <c r="B14" s="183" t="s">
        <v>71</v>
      </c>
      <c r="C14" s="286"/>
    </row>
    <row r="15" spans="1:3" x14ac:dyDescent="0.3">
      <c r="A15" s="181" t="s">
        <v>82</v>
      </c>
      <c r="B15" s="183" t="s">
        <v>92</v>
      </c>
      <c r="C15" s="286"/>
    </row>
    <row r="16" spans="1:3" x14ac:dyDescent="0.3">
      <c r="A16" s="181" t="s">
        <v>90</v>
      </c>
      <c r="B16" s="183" t="s">
        <v>91</v>
      </c>
      <c r="C16" s="286"/>
    </row>
    <row r="17" spans="1:3" x14ac:dyDescent="0.3">
      <c r="A17" s="181" t="s">
        <v>84</v>
      </c>
      <c r="B17" s="182" t="s">
        <v>83</v>
      </c>
      <c r="C17" s="286"/>
    </row>
    <row r="18" spans="1:3" x14ac:dyDescent="0.3">
      <c r="A18" s="192"/>
      <c r="B18" s="192"/>
      <c r="C18" s="192"/>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640625" defaultRowHeight="14.4" x14ac:dyDescent="0.3"/>
  <cols>
    <col min="1" max="1" width="13.44140625" style="11" customWidth="1"/>
    <col min="2" max="16384" width="10.6640625" style="11"/>
  </cols>
  <sheetData>
    <row r="1" spans="1:2" x14ac:dyDescent="0.3">
      <c r="A1" s="11" t="s">
        <v>99</v>
      </c>
    </row>
    <row r="3" spans="1:2" x14ac:dyDescent="0.3">
      <c r="A3" s="11" t="s">
        <v>100</v>
      </c>
      <c r="B3" s="11" t="s">
        <v>110</v>
      </c>
    </row>
    <row r="4" spans="1:2" x14ac:dyDescent="0.3">
      <c r="A4" s="11" t="s">
        <v>111</v>
      </c>
      <c r="B4" s="11">
        <v>1</v>
      </c>
    </row>
    <row r="5" spans="1:2" x14ac:dyDescent="0.3">
      <c r="A5" s="11" t="s">
        <v>112</v>
      </c>
      <c r="B5" s="11">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Lynn Fitzpatrick</cp:lastModifiedBy>
  <dcterms:created xsi:type="dcterms:W3CDTF">2024-05-28T15:08:46Z</dcterms:created>
  <dcterms:modified xsi:type="dcterms:W3CDTF">2024-09-05T13:10:09Z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-391400149</vt:i4>
  </property>
  <property fmtid="{D5CDD505-2E9C-101B-9397-08002B2CF9AE}" pid="3" name="_NewReviewCycle">
    <vt:lpwstr/>
  </property>
  <property fmtid="{D5CDD505-2E9C-101B-9397-08002B2CF9AE}" pid="4" name="_EmailSubject">
    <vt:lpwstr>Progress Assessment Booklet Record Sheets - Word and Excel</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8" name="_PreviousAdHocReviewCycleID">
    <vt:i4>-837460362</vt:i4>
  </property>
</Properties>
</file>