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d.docs.live.net/aefbf7d5e9c9a504/Documents/Professional/Business/Clients/Edco/2024/1 Digital Work/Assessment Records/"/>
    </mc:Choice>
  </mc:AlternateContent>
  <xr:revisionPtr revIDLastSave="5881" documentId="13_ncr:1_{11103069-2320-A14A-B81F-468BB9EDF762}" xr6:coauthVersionLast="47" xr6:coauthVersionMax="47" xr10:uidLastSave="{AC1F7224-022A-480F-B553-C63683BE3FBC}"/>
  <bookViews>
    <workbookView xWindow="-108" yWindow="-108" windowWidth="23256" windowHeight="12576" tabRatio="797" xr2:uid="{00000000-000D-0000-FFFF-FFFF00000000}"/>
  </bookViews>
  <sheets>
    <sheet name="Overview" sheetId="1" r:id="rId1"/>
    <sheet name="How-tos" sheetId="2" r:id="rId2"/>
    <sheet name="Assessment 1" sheetId="6" r:id="rId3"/>
    <sheet name="Assessment 2" sheetId="19" r:id="rId4"/>
    <sheet name="Assessment 3" sheetId="20" r:id="rId5"/>
    <sheet name="Assessment 4" sheetId="21" r:id="rId6"/>
    <sheet name="Assessment 5" sheetId="22" r:id="rId7"/>
    <sheet name="All" sheetId="23" r:id="rId8"/>
    <sheet name="Abbreviations" sheetId="5" r:id="rId9"/>
    <sheet name="Helper" sheetId="14" state="hidden" r:id="rId10"/>
  </sheets>
  <definedNames>
    <definedName name="_xlnm._FilterDatabase" localSheetId="7" hidden="1">All!$A$1:$AM$20</definedName>
    <definedName name="_xlnm._FilterDatabase" localSheetId="2" hidden="1">'Assessment 1'!$A$1:$AM$15</definedName>
    <definedName name="_xlnm._FilterDatabase" localSheetId="3" hidden="1">'Assessment 2'!$A$1:$AM$13</definedName>
    <definedName name="_xlnm._FilterDatabase" localSheetId="4" hidden="1">'Assessment 3'!$A$1:$AM$13</definedName>
    <definedName name="_xlnm._FilterDatabase" localSheetId="5" hidden="1">'Assessment 4'!$A$1:$AM$16</definedName>
    <definedName name="_xlnm._FilterDatabase" localSheetId="6" hidden="1">'Assessment 5'!$A$1:$AM$16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8" i="23" l="1"/>
  <c r="D96" i="23"/>
  <c r="D94" i="23"/>
  <c r="D85" i="23"/>
  <c r="C86" i="23"/>
  <c r="C87" i="23"/>
  <c r="C88" i="23"/>
  <c r="C89" i="23"/>
  <c r="C90" i="23"/>
  <c r="C91" i="23"/>
  <c r="C92" i="23"/>
  <c r="C93" i="23"/>
  <c r="C94" i="23"/>
  <c r="C95" i="23"/>
  <c r="C96" i="23"/>
  <c r="C97" i="23"/>
  <c r="C98" i="23"/>
  <c r="C99" i="23"/>
  <c r="C85" i="23"/>
  <c r="B99" i="23"/>
  <c r="B98" i="23"/>
  <c r="B97" i="23"/>
  <c r="B96" i="23"/>
  <c r="B95" i="23"/>
  <c r="B94" i="23"/>
  <c r="B86" i="23"/>
  <c r="B87" i="23"/>
  <c r="B88" i="23"/>
  <c r="B89" i="23"/>
  <c r="B90" i="23"/>
  <c r="B91" i="23"/>
  <c r="B92" i="23"/>
  <c r="B93" i="23"/>
  <c r="B85" i="23"/>
  <c r="A99" i="23"/>
  <c r="A98" i="23"/>
  <c r="A97" i="23"/>
  <c r="A96" i="23"/>
  <c r="A95" i="23"/>
  <c r="A94" i="23"/>
  <c r="A86" i="23"/>
  <c r="A87" i="23"/>
  <c r="A88" i="23"/>
  <c r="A89" i="23"/>
  <c r="A90" i="23"/>
  <c r="A91" i="23"/>
  <c r="A92" i="23"/>
  <c r="A93" i="23"/>
  <c r="A85" i="23"/>
  <c r="D73" i="23"/>
  <c r="D67" i="23"/>
  <c r="D63" i="23"/>
  <c r="C64" i="23"/>
  <c r="C65" i="23"/>
  <c r="C66" i="23"/>
  <c r="C67" i="23"/>
  <c r="C68" i="23"/>
  <c r="C69" i="23"/>
  <c r="C70" i="23"/>
  <c r="C71" i="23"/>
  <c r="C72" i="23"/>
  <c r="C73" i="23"/>
  <c r="C74" i="23"/>
  <c r="C75" i="23"/>
  <c r="C76" i="23"/>
  <c r="C77" i="23"/>
  <c r="C63" i="23"/>
  <c r="B74" i="23"/>
  <c r="B75" i="23"/>
  <c r="B76" i="23"/>
  <c r="B77" i="23"/>
  <c r="B73" i="23"/>
  <c r="B68" i="23"/>
  <c r="B69" i="23"/>
  <c r="B70" i="23"/>
  <c r="B71" i="23"/>
  <c r="B72" i="23"/>
  <c r="B67" i="23"/>
  <c r="B64" i="23"/>
  <c r="B65" i="23"/>
  <c r="B66" i="23"/>
  <c r="B63" i="23"/>
  <c r="A74" i="23"/>
  <c r="A75" i="23"/>
  <c r="A76" i="23"/>
  <c r="A77" i="23"/>
  <c r="A73" i="23"/>
  <c r="A68" i="23"/>
  <c r="A69" i="23"/>
  <c r="A70" i="23"/>
  <c r="A71" i="23"/>
  <c r="A72" i="23"/>
  <c r="A67" i="23"/>
  <c r="A64" i="23"/>
  <c r="A65" i="23"/>
  <c r="A66" i="23"/>
  <c r="A63" i="23"/>
  <c r="D52" i="23"/>
  <c r="D50" i="23"/>
  <c r="D44" i="23"/>
  <c r="C45" i="23"/>
  <c r="C46" i="23"/>
  <c r="C47" i="23"/>
  <c r="C48" i="23"/>
  <c r="C49" i="23"/>
  <c r="C50" i="23"/>
  <c r="C51" i="23"/>
  <c r="C52" i="23"/>
  <c r="C53" i="23"/>
  <c r="C54" i="23"/>
  <c r="C55" i="23"/>
  <c r="C44" i="23"/>
  <c r="B53" i="23"/>
  <c r="B54" i="23"/>
  <c r="B55" i="23"/>
  <c r="B52" i="23"/>
  <c r="B51" i="23"/>
  <c r="B50" i="23"/>
  <c r="B45" i="23"/>
  <c r="B46" i="23"/>
  <c r="B47" i="23"/>
  <c r="B48" i="23"/>
  <c r="B49" i="23"/>
  <c r="B44" i="23"/>
  <c r="A53" i="23"/>
  <c r="A54" i="23"/>
  <c r="A55" i="23"/>
  <c r="A52" i="23"/>
  <c r="A51" i="23"/>
  <c r="A50" i="23"/>
  <c r="A45" i="23"/>
  <c r="A46" i="23"/>
  <c r="A47" i="23"/>
  <c r="A48" i="23"/>
  <c r="A49" i="23"/>
  <c r="A44" i="23"/>
  <c r="D35" i="23"/>
  <c r="D31" i="23"/>
  <c r="D25" i="23"/>
  <c r="C26" i="23"/>
  <c r="C27" i="23"/>
  <c r="C28" i="23"/>
  <c r="C29" i="23"/>
  <c r="C30" i="23"/>
  <c r="C31" i="23"/>
  <c r="C32" i="23"/>
  <c r="C33" i="23"/>
  <c r="C34" i="23"/>
  <c r="C35" i="23"/>
  <c r="C36" i="23"/>
  <c r="C25" i="23"/>
  <c r="B36" i="23"/>
  <c r="B35" i="23"/>
  <c r="B32" i="23"/>
  <c r="B33" i="23"/>
  <c r="B34" i="23"/>
  <c r="B31" i="23"/>
  <c r="B26" i="23"/>
  <c r="B27" i="23"/>
  <c r="B28" i="23"/>
  <c r="B29" i="23"/>
  <c r="B30" i="23"/>
  <c r="B25" i="23"/>
  <c r="A36" i="23"/>
  <c r="A35" i="23"/>
  <c r="A32" i="23"/>
  <c r="A33" i="23"/>
  <c r="A34" i="23"/>
  <c r="A31" i="23"/>
  <c r="A26" i="23"/>
  <c r="A27" i="23"/>
  <c r="A28" i="23"/>
  <c r="A29" i="23"/>
  <c r="A30" i="23"/>
  <c r="A25" i="23"/>
  <c r="D15" i="23"/>
  <c r="D11" i="23"/>
  <c r="D6" i="23"/>
  <c r="D3" i="23"/>
  <c r="C4" i="23"/>
  <c r="C5" i="23"/>
  <c r="C6" i="23"/>
  <c r="C7" i="23"/>
  <c r="C8" i="23"/>
  <c r="C9" i="23"/>
  <c r="C10" i="23"/>
  <c r="C11" i="23"/>
  <c r="C12" i="23"/>
  <c r="C13" i="23"/>
  <c r="C14" i="23"/>
  <c r="C15" i="23"/>
  <c r="C16" i="23"/>
  <c r="C3" i="23"/>
  <c r="B16" i="23"/>
  <c r="B15" i="23"/>
  <c r="B12" i="23"/>
  <c r="B13" i="23"/>
  <c r="B14" i="23"/>
  <c r="B11" i="23"/>
  <c r="B7" i="23"/>
  <c r="B8" i="23"/>
  <c r="B9" i="23"/>
  <c r="B10" i="23"/>
  <c r="B6" i="23"/>
  <c r="B4" i="23"/>
  <c r="B5" i="23"/>
  <c r="B3" i="23"/>
  <c r="A16" i="23"/>
  <c r="A15" i="23"/>
  <c r="A12" i="23"/>
  <c r="A13" i="23"/>
  <c r="A14" i="23"/>
  <c r="A11" i="23"/>
  <c r="A7" i="23"/>
  <c r="A8" i="23"/>
  <c r="A9" i="23"/>
  <c r="A10" i="23"/>
  <c r="A6" i="23"/>
  <c r="A4" i="23"/>
  <c r="A5" i="23"/>
  <c r="A3" i="23"/>
  <c r="F51" i="23"/>
  <c r="F60" i="23"/>
  <c r="F96" i="23"/>
  <c r="F85" i="23"/>
  <c r="F86" i="23"/>
  <c r="F87" i="23"/>
  <c r="F88" i="23"/>
  <c r="F89" i="23"/>
  <c r="F90" i="23"/>
  <c r="F91" i="23"/>
  <c r="F92" i="23"/>
  <c r="F93" i="23"/>
  <c r="F94" i="23"/>
  <c r="F95" i="23"/>
  <c r="F97" i="23"/>
  <c r="F98" i="23"/>
  <c r="F99" i="23"/>
  <c r="F105" i="23"/>
  <c r="F109" i="23"/>
  <c r="G51" i="23"/>
  <c r="G60" i="23"/>
  <c r="G96" i="23"/>
  <c r="G85" i="23"/>
  <c r="G86" i="23"/>
  <c r="G87" i="23"/>
  <c r="G88" i="23"/>
  <c r="G89" i="23"/>
  <c r="G90" i="23"/>
  <c r="G91" i="23"/>
  <c r="G92" i="23"/>
  <c r="G93" i="23"/>
  <c r="G94" i="23"/>
  <c r="G95" i="23"/>
  <c r="G97" i="23"/>
  <c r="G98" i="23"/>
  <c r="G99" i="23"/>
  <c r="G105" i="23"/>
  <c r="G109" i="23"/>
  <c r="H51" i="23"/>
  <c r="H60" i="23"/>
  <c r="H96" i="23"/>
  <c r="H85" i="23"/>
  <c r="H86" i="23"/>
  <c r="H87" i="23"/>
  <c r="H88" i="23"/>
  <c r="H89" i="23"/>
  <c r="H90" i="23"/>
  <c r="H91" i="23"/>
  <c r="H92" i="23"/>
  <c r="H93" i="23"/>
  <c r="H94" i="23"/>
  <c r="H95" i="23"/>
  <c r="H97" i="23"/>
  <c r="H98" i="23"/>
  <c r="H99" i="23"/>
  <c r="H105" i="23"/>
  <c r="H109" i="23"/>
  <c r="I44" i="23"/>
  <c r="I45" i="23"/>
  <c r="I46" i="23"/>
  <c r="I47" i="23"/>
  <c r="I48" i="23"/>
  <c r="I49" i="23"/>
  <c r="I50" i="23"/>
  <c r="I51" i="23"/>
  <c r="I52" i="23"/>
  <c r="I53" i="23"/>
  <c r="I54" i="23"/>
  <c r="I55" i="23"/>
  <c r="I60" i="23"/>
  <c r="I96" i="23"/>
  <c r="I85" i="23"/>
  <c r="I86" i="23"/>
  <c r="I87" i="23"/>
  <c r="I88" i="23"/>
  <c r="I89" i="23"/>
  <c r="I90" i="23"/>
  <c r="I91" i="23"/>
  <c r="I92" i="23"/>
  <c r="I93" i="23"/>
  <c r="I94" i="23"/>
  <c r="I95" i="23"/>
  <c r="I97" i="23"/>
  <c r="I98" i="23"/>
  <c r="I99" i="23"/>
  <c r="I105" i="23"/>
  <c r="I109" i="23"/>
  <c r="J51" i="23"/>
  <c r="J60" i="23"/>
  <c r="J96" i="23"/>
  <c r="J85" i="23"/>
  <c r="J86" i="23"/>
  <c r="J87" i="23"/>
  <c r="J88" i="23"/>
  <c r="J89" i="23"/>
  <c r="J90" i="23"/>
  <c r="J91" i="23"/>
  <c r="J92" i="23"/>
  <c r="J93" i="23"/>
  <c r="J94" i="23"/>
  <c r="J95" i="23"/>
  <c r="J97" i="23"/>
  <c r="J98" i="23"/>
  <c r="J99" i="23"/>
  <c r="J105" i="23"/>
  <c r="J109" i="23"/>
  <c r="K51" i="23"/>
  <c r="K60" i="23"/>
  <c r="K96" i="23"/>
  <c r="K85" i="23"/>
  <c r="K86" i="23"/>
  <c r="K87" i="23"/>
  <c r="K88" i="23"/>
  <c r="K89" i="23"/>
  <c r="K90" i="23"/>
  <c r="K91" i="23"/>
  <c r="K92" i="23"/>
  <c r="K93" i="23"/>
  <c r="K94" i="23"/>
  <c r="K95" i="23"/>
  <c r="K97" i="23"/>
  <c r="K98" i="23"/>
  <c r="K99" i="23"/>
  <c r="K105" i="23"/>
  <c r="K109" i="23"/>
  <c r="L51" i="23"/>
  <c r="L60" i="23"/>
  <c r="L96" i="23"/>
  <c r="L85" i="23"/>
  <c r="L86" i="23"/>
  <c r="L87" i="23"/>
  <c r="L88" i="23"/>
  <c r="L89" i="23"/>
  <c r="L90" i="23"/>
  <c r="L91" i="23"/>
  <c r="L92" i="23"/>
  <c r="L93" i="23"/>
  <c r="L94" i="23"/>
  <c r="L95" i="23"/>
  <c r="L97" i="23"/>
  <c r="L98" i="23"/>
  <c r="L99" i="23"/>
  <c r="L105" i="23"/>
  <c r="L109" i="23"/>
  <c r="M51" i="23"/>
  <c r="M60" i="23"/>
  <c r="M96" i="23"/>
  <c r="M85" i="23"/>
  <c r="M86" i="23"/>
  <c r="M87" i="23"/>
  <c r="M88" i="23"/>
  <c r="M89" i="23"/>
  <c r="M90" i="23"/>
  <c r="M91" i="23"/>
  <c r="M92" i="23"/>
  <c r="M93" i="23"/>
  <c r="M94" i="23"/>
  <c r="M95" i="23"/>
  <c r="M97" i="23"/>
  <c r="M98" i="23"/>
  <c r="M99" i="23"/>
  <c r="M105" i="23"/>
  <c r="M109" i="23"/>
  <c r="N25" i="23"/>
  <c r="N26" i="23"/>
  <c r="N27" i="23"/>
  <c r="N28" i="23"/>
  <c r="N29" i="23"/>
  <c r="N30" i="23"/>
  <c r="N31" i="23"/>
  <c r="N32" i="23"/>
  <c r="N33" i="23"/>
  <c r="N34" i="23"/>
  <c r="N35" i="23"/>
  <c r="N36" i="23"/>
  <c r="N41" i="23"/>
  <c r="N63" i="23"/>
  <c r="N64" i="23"/>
  <c r="N65" i="23"/>
  <c r="N66" i="23"/>
  <c r="N67" i="23"/>
  <c r="N68" i="23"/>
  <c r="N69" i="23"/>
  <c r="N70" i="23"/>
  <c r="N71" i="23"/>
  <c r="N72" i="23"/>
  <c r="N73" i="23"/>
  <c r="N74" i="23"/>
  <c r="N75" i="23"/>
  <c r="N76" i="23"/>
  <c r="N77" i="23"/>
  <c r="N82" i="23"/>
  <c r="N51" i="23"/>
  <c r="N60" i="23"/>
  <c r="N96" i="23"/>
  <c r="N85" i="23"/>
  <c r="N86" i="23"/>
  <c r="N87" i="23"/>
  <c r="N88" i="23"/>
  <c r="N89" i="23"/>
  <c r="N90" i="23"/>
  <c r="N91" i="23"/>
  <c r="N92" i="23"/>
  <c r="N93" i="23"/>
  <c r="N94" i="23"/>
  <c r="N95" i="23"/>
  <c r="N97" i="23"/>
  <c r="N98" i="23"/>
  <c r="N99" i="23"/>
  <c r="N105" i="23"/>
  <c r="N109" i="23"/>
  <c r="O51" i="23"/>
  <c r="O60" i="23"/>
  <c r="O96" i="23"/>
  <c r="O85" i="23"/>
  <c r="O86" i="23"/>
  <c r="O87" i="23"/>
  <c r="O88" i="23"/>
  <c r="O89" i="23"/>
  <c r="O90" i="23"/>
  <c r="O91" i="23"/>
  <c r="O92" i="23"/>
  <c r="O93" i="23"/>
  <c r="O94" i="23"/>
  <c r="O95" i="23"/>
  <c r="O97" i="23"/>
  <c r="O98" i="23"/>
  <c r="O99" i="23"/>
  <c r="O105" i="23"/>
  <c r="O109" i="23"/>
  <c r="P51" i="23"/>
  <c r="P60" i="23"/>
  <c r="P96" i="23"/>
  <c r="P85" i="23"/>
  <c r="P86" i="23"/>
  <c r="P87" i="23"/>
  <c r="P88" i="23"/>
  <c r="P89" i="23"/>
  <c r="P90" i="23"/>
  <c r="P91" i="23"/>
  <c r="P92" i="23"/>
  <c r="P93" i="23"/>
  <c r="P94" i="23"/>
  <c r="P95" i="23"/>
  <c r="P97" i="23"/>
  <c r="P98" i="23"/>
  <c r="P99" i="23"/>
  <c r="P105" i="23"/>
  <c r="P109" i="23"/>
  <c r="Q51" i="23"/>
  <c r="Q60" i="23"/>
  <c r="Q96" i="23"/>
  <c r="Q85" i="23"/>
  <c r="Q86" i="23"/>
  <c r="Q87" i="23"/>
  <c r="Q88" i="23"/>
  <c r="Q89" i="23"/>
  <c r="Q90" i="23"/>
  <c r="Q91" i="23"/>
  <c r="Q92" i="23"/>
  <c r="Q93" i="23"/>
  <c r="Q94" i="23"/>
  <c r="Q95" i="23"/>
  <c r="Q97" i="23"/>
  <c r="Q98" i="23"/>
  <c r="Q99" i="23"/>
  <c r="Q105" i="23"/>
  <c r="Q109" i="23"/>
  <c r="R51" i="23"/>
  <c r="R60" i="23"/>
  <c r="R96" i="23"/>
  <c r="R85" i="23"/>
  <c r="R86" i="23"/>
  <c r="R87" i="23"/>
  <c r="R88" i="23"/>
  <c r="R89" i="23"/>
  <c r="R90" i="23"/>
  <c r="R91" i="23"/>
  <c r="R92" i="23"/>
  <c r="R93" i="23"/>
  <c r="R94" i="23"/>
  <c r="R95" i="23"/>
  <c r="R97" i="23"/>
  <c r="R98" i="23"/>
  <c r="R99" i="23"/>
  <c r="R105" i="23"/>
  <c r="R109" i="23"/>
  <c r="S51" i="23"/>
  <c r="S60" i="23"/>
  <c r="S96" i="23"/>
  <c r="S85" i="23"/>
  <c r="S86" i="23"/>
  <c r="S87" i="23"/>
  <c r="S88" i="23"/>
  <c r="S89" i="23"/>
  <c r="S90" i="23"/>
  <c r="S91" i="23"/>
  <c r="S92" i="23"/>
  <c r="S93" i="23"/>
  <c r="S94" i="23"/>
  <c r="S95" i="23"/>
  <c r="S97" i="23"/>
  <c r="S98" i="23"/>
  <c r="S99" i="23"/>
  <c r="S105" i="23"/>
  <c r="S109" i="23"/>
  <c r="T3" i="23"/>
  <c r="T4" i="23"/>
  <c r="T5" i="23"/>
  <c r="T6" i="23"/>
  <c r="T7" i="23"/>
  <c r="T8" i="23"/>
  <c r="T9" i="23"/>
  <c r="T10" i="23"/>
  <c r="T11" i="23"/>
  <c r="T12" i="23"/>
  <c r="T13" i="23"/>
  <c r="T14" i="23"/>
  <c r="T15" i="23"/>
  <c r="T16" i="23"/>
  <c r="T22" i="23"/>
  <c r="T44" i="23"/>
  <c r="T45" i="23"/>
  <c r="T46" i="23"/>
  <c r="T47" i="23"/>
  <c r="T48" i="23"/>
  <c r="T49" i="23"/>
  <c r="T50" i="23"/>
  <c r="T51" i="23"/>
  <c r="T52" i="23"/>
  <c r="T53" i="23"/>
  <c r="T54" i="23"/>
  <c r="T55" i="23"/>
  <c r="T60" i="23"/>
  <c r="T96" i="23"/>
  <c r="T85" i="23"/>
  <c r="T86" i="23"/>
  <c r="T87" i="23"/>
  <c r="T88" i="23"/>
  <c r="T89" i="23"/>
  <c r="T90" i="23"/>
  <c r="T91" i="23"/>
  <c r="T92" i="23"/>
  <c r="T93" i="23"/>
  <c r="T94" i="23"/>
  <c r="T95" i="23"/>
  <c r="T97" i="23"/>
  <c r="T98" i="23"/>
  <c r="T99" i="23"/>
  <c r="T105" i="23"/>
  <c r="T109" i="23"/>
  <c r="U51" i="23"/>
  <c r="U60" i="23"/>
  <c r="U96" i="23"/>
  <c r="U85" i="23"/>
  <c r="U86" i="23"/>
  <c r="U87" i="23"/>
  <c r="U88" i="23"/>
  <c r="U89" i="23"/>
  <c r="U90" i="23"/>
  <c r="U91" i="23"/>
  <c r="U92" i="23"/>
  <c r="U93" i="23"/>
  <c r="U94" i="23"/>
  <c r="U95" i="23"/>
  <c r="U97" i="23"/>
  <c r="U98" i="23"/>
  <c r="U99" i="23"/>
  <c r="U105" i="23"/>
  <c r="U109" i="23"/>
  <c r="V85" i="23"/>
  <c r="V86" i="23"/>
  <c r="V87" i="23"/>
  <c r="V88" i="23"/>
  <c r="V89" i="23"/>
  <c r="V90" i="23"/>
  <c r="V91" i="23"/>
  <c r="V92" i="23"/>
  <c r="V93" i="23"/>
  <c r="V94" i="23"/>
  <c r="V95" i="23"/>
  <c r="V96" i="23"/>
  <c r="V97" i="23"/>
  <c r="V98" i="23"/>
  <c r="V99" i="23"/>
  <c r="V105" i="23"/>
  <c r="V51" i="23"/>
  <c r="V60" i="23"/>
  <c r="V109" i="23"/>
  <c r="W51" i="23"/>
  <c r="W60" i="23"/>
  <c r="W96" i="23"/>
  <c r="W85" i="23"/>
  <c r="W86" i="23"/>
  <c r="W87" i="23"/>
  <c r="W88" i="23"/>
  <c r="W89" i="23"/>
  <c r="W90" i="23"/>
  <c r="W91" i="23"/>
  <c r="W92" i="23"/>
  <c r="W93" i="23"/>
  <c r="W94" i="23"/>
  <c r="W95" i="23"/>
  <c r="W97" i="23"/>
  <c r="W98" i="23"/>
  <c r="W99" i="23"/>
  <c r="W105" i="23"/>
  <c r="W109" i="23"/>
  <c r="X51" i="23"/>
  <c r="X60" i="23"/>
  <c r="X96" i="23"/>
  <c r="X85" i="23"/>
  <c r="X86" i="23"/>
  <c r="X87" i="23"/>
  <c r="X88" i="23"/>
  <c r="X89" i="23"/>
  <c r="X90" i="23"/>
  <c r="X91" i="23"/>
  <c r="X92" i="23"/>
  <c r="X93" i="23"/>
  <c r="X94" i="23"/>
  <c r="X95" i="23"/>
  <c r="X97" i="23"/>
  <c r="X98" i="23"/>
  <c r="X99" i="23"/>
  <c r="X105" i="23"/>
  <c r="X109" i="23"/>
  <c r="Y51" i="23"/>
  <c r="Y60" i="23"/>
  <c r="Y96" i="23"/>
  <c r="Y85" i="23"/>
  <c r="Y86" i="23"/>
  <c r="Y87" i="23"/>
  <c r="Y88" i="23"/>
  <c r="Y89" i="23"/>
  <c r="Y90" i="23"/>
  <c r="Y91" i="23"/>
  <c r="Y92" i="23"/>
  <c r="Y93" i="23"/>
  <c r="Y94" i="23"/>
  <c r="Y95" i="23"/>
  <c r="Y97" i="23"/>
  <c r="Y98" i="23"/>
  <c r="Y99" i="23"/>
  <c r="Y105" i="23"/>
  <c r="Y109" i="23"/>
  <c r="Z51" i="23"/>
  <c r="Z60" i="23"/>
  <c r="Z96" i="23"/>
  <c r="Z85" i="23"/>
  <c r="Z86" i="23"/>
  <c r="Z87" i="23"/>
  <c r="Z88" i="23"/>
  <c r="Z89" i="23"/>
  <c r="Z90" i="23"/>
  <c r="Z91" i="23"/>
  <c r="Z92" i="23"/>
  <c r="Z93" i="23"/>
  <c r="Z94" i="23"/>
  <c r="Z95" i="23"/>
  <c r="Z97" i="23"/>
  <c r="Z98" i="23"/>
  <c r="Z99" i="23"/>
  <c r="Z105" i="23"/>
  <c r="Z109" i="23"/>
  <c r="AA51" i="23"/>
  <c r="AA60" i="23"/>
  <c r="AA96" i="23"/>
  <c r="AA85" i="23"/>
  <c r="AA86" i="23"/>
  <c r="AA87" i="23"/>
  <c r="AA88" i="23"/>
  <c r="AA89" i="23"/>
  <c r="AA90" i="23"/>
  <c r="AA91" i="23"/>
  <c r="AA92" i="23"/>
  <c r="AA93" i="23"/>
  <c r="AA94" i="23"/>
  <c r="AA95" i="23"/>
  <c r="AA97" i="23"/>
  <c r="AA98" i="23"/>
  <c r="AA99" i="23"/>
  <c r="AA105" i="23"/>
  <c r="AA109" i="23"/>
  <c r="AB51" i="23"/>
  <c r="AB60" i="23"/>
  <c r="AB96" i="23"/>
  <c r="AB85" i="23"/>
  <c r="AB86" i="23"/>
  <c r="AB87" i="23"/>
  <c r="AB88" i="23"/>
  <c r="AB89" i="23"/>
  <c r="AB90" i="23"/>
  <c r="AB91" i="23"/>
  <c r="AB92" i="23"/>
  <c r="AB93" i="23"/>
  <c r="AB94" i="23"/>
  <c r="AB95" i="23"/>
  <c r="AB97" i="23"/>
  <c r="AB98" i="23"/>
  <c r="AB99" i="23"/>
  <c r="AB105" i="23"/>
  <c r="AB109" i="23"/>
  <c r="AC51" i="23"/>
  <c r="AC60" i="23"/>
  <c r="AC96" i="23"/>
  <c r="AC85" i="23"/>
  <c r="AC86" i="23"/>
  <c r="AC87" i="23"/>
  <c r="AC88" i="23"/>
  <c r="AC89" i="23"/>
  <c r="AC90" i="23"/>
  <c r="AC91" i="23"/>
  <c r="AC92" i="23"/>
  <c r="AC93" i="23"/>
  <c r="AC94" i="23"/>
  <c r="AC95" i="23"/>
  <c r="AC97" i="23"/>
  <c r="AC98" i="23"/>
  <c r="AC99" i="23"/>
  <c r="AC105" i="23"/>
  <c r="AC109" i="23"/>
  <c r="AD51" i="23"/>
  <c r="AD60" i="23"/>
  <c r="AD96" i="23"/>
  <c r="AD85" i="23"/>
  <c r="AD86" i="23"/>
  <c r="AD87" i="23"/>
  <c r="AD88" i="23"/>
  <c r="AD89" i="23"/>
  <c r="AD90" i="23"/>
  <c r="AD91" i="23"/>
  <c r="AD92" i="23"/>
  <c r="AD93" i="23"/>
  <c r="AD94" i="23"/>
  <c r="AD95" i="23"/>
  <c r="AD97" i="23"/>
  <c r="AD98" i="23"/>
  <c r="AD99" i="23"/>
  <c r="AD105" i="23"/>
  <c r="AD109" i="23"/>
  <c r="AE51" i="23"/>
  <c r="AE60" i="23"/>
  <c r="AE96" i="23"/>
  <c r="AE85" i="23"/>
  <c r="AE86" i="23"/>
  <c r="AE87" i="23"/>
  <c r="AE88" i="23"/>
  <c r="AE89" i="23"/>
  <c r="AE90" i="23"/>
  <c r="AE91" i="23"/>
  <c r="AE92" i="23"/>
  <c r="AE93" i="23"/>
  <c r="AE94" i="23"/>
  <c r="AE95" i="23"/>
  <c r="AE97" i="23"/>
  <c r="AE98" i="23"/>
  <c r="AE99" i="23"/>
  <c r="AE105" i="23"/>
  <c r="AE109" i="23"/>
  <c r="AF51" i="23"/>
  <c r="AF60" i="23"/>
  <c r="AF96" i="23"/>
  <c r="AF85" i="23"/>
  <c r="AF86" i="23"/>
  <c r="AF87" i="23"/>
  <c r="AF88" i="23"/>
  <c r="AF89" i="23"/>
  <c r="AF90" i="23"/>
  <c r="AF91" i="23"/>
  <c r="AF92" i="23"/>
  <c r="AF93" i="23"/>
  <c r="AF94" i="23"/>
  <c r="AF95" i="23"/>
  <c r="AF97" i="23"/>
  <c r="AF98" i="23"/>
  <c r="AF99" i="23"/>
  <c r="AF105" i="23"/>
  <c r="AF109" i="23"/>
  <c r="AG51" i="23"/>
  <c r="AG60" i="23"/>
  <c r="AG96" i="23"/>
  <c r="AG85" i="23"/>
  <c r="AG86" i="23"/>
  <c r="AG87" i="23"/>
  <c r="AG88" i="23"/>
  <c r="AG89" i="23"/>
  <c r="AG90" i="23"/>
  <c r="AG91" i="23"/>
  <c r="AG92" i="23"/>
  <c r="AG93" i="23"/>
  <c r="AG94" i="23"/>
  <c r="AG95" i="23"/>
  <c r="AG97" i="23"/>
  <c r="AG98" i="23"/>
  <c r="AG99" i="23"/>
  <c r="AG105" i="23"/>
  <c r="AG109" i="23"/>
  <c r="AH51" i="23"/>
  <c r="AH60" i="23"/>
  <c r="AH96" i="23"/>
  <c r="AH85" i="23"/>
  <c r="AH86" i="23"/>
  <c r="AH87" i="23"/>
  <c r="AH88" i="23"/>
  <c r="AH89" i="23"/>
  <c r="AH90" i="23"/>
  <c r="AH91" i="23"/>
  <c r="AH92" i="23"/>
  <c r="AH93" i="23"/>
  <c r="AH94" i="23"/>
  <c r="AH95" i="23"/>
  <c r="AH97" i="23"/>
  <c r="AH98" i="23"/>
  <c r="AH99" i="23"/>
  <c r="AH105" i="23"/>
  <c r="AH109" i="23"/>
  <c r="AI51" i="23"/>
  <c r="AI60" i="23"/>
  <c r="AI96" i="23"/>
  <c r="AI85" i="23"/>
  <c r="AI86" i="23"/>
  <c r="AI87" i="23"/>
  <c r="AI88" i="23"/>
  <c r="AI89" i="23"/>
  <c r="AI90" i="23"/>
  <c r="AI91" i="23"/>
  <c r="AI92" i="23"/>
  <c r="AI93" i="23"/>
  <c r="AI94" i="23"/>
  <c r="AI95" i="23"/>
  <c r="AI97" i="23"/>
  <c r="AI98" i="23"/>
  <c r="AI99" i="23"/>
  <c r="AI105" i="23"/>
  <c r="AI109" i="23"/>
  <c r="AJ51" i="23"/>
  <c r="AJ60" i="23"/>
  <c r="AJ96" i="23"/>
  <c r="AJ85" i="23"/>
  <c r="AJ86" i="23"/>
  <c r="AJ87" i="23"/>
  <c r="AJ88" i="23"/>
  <c r="AJ89" i="23"/>
  <c r="AJ90" i="23"/>
  <c r="AJ91" i="23"/>
  <c r="AJ92" i="23"/>
  <c r="AJ93" i="23"/>
  <c r="AJ94" i="23"/>
  <c r="AJ95" i="23"/>
  <c r="AJ97" i="23"/>
  <c r="AJ98" i="23"/>
  <c r="AJ99" i="23"/>
  <c r="AJ105" i="23"/>
  <c r="AJ109" i="23"/>
  <c r="AK51" i="23"/>
  <c r="AK60" i="23"/>
  <c r="AK96" i="23"/>
  <c r="AK85" i="23"/>
  <c r="AK86" i="23"/>
  <c r="AK87" i="23"/>
  <c r="AK88" i="23"/>
  <c r="AK89" i="23"/>
  <c r="AK90" i="23"/>
  <c r="AK91" i="23"/>
  <c r="AK92" i="23"/>
  <c r="AK93" i="23"/>
  <c r="AK94" i="23"/>
  <c r="AK95" i="23"/>
  <c r="AK97" i="23"/>
  <c r="AK98" i="23"/>
  <c r="AK99" i="23"/>
  <c r="AK105" i="23"/>
  <c r="AK109" i="23"/>
  <c r="AL3" i="23"/>
  <c r="AL4" i="23"/>
  <c r="AL5" i="23"/>
  <c r="AL6" i="23"/>
  <c r="AL7" i="23"/>
  <c r="AL8" i="23"/>
  <c r="AL9" i="23"/>
  <c r="AL10" i="23"/>
  <c r="AL11" i="23"/>
  <c r="AL12" i="23"/>
  <c r="AL13" i="23"/>
  <c r="AL14" i="23"/>
  <c r="AL15" i="23"/>
  <c r="AL16" i="23"/>
  <c r="AL22" i="23"/>
  <c r="AL25" i="23"/>
  <c r="AL26" i="23"/>
  <c r="AL27" i="23"/>
  <c r="AL28" i="23"/>
  <c r="AL29" i="23"/>
  <c r="AL30" i="23"/>
  <c r="AL31" i="23"/>
  <c r="AL32" i="23"/>
  <c r="AL33" i="23"/>
  <c r="AL34" i="23"/>
  <c r="AL35" i="23"/>
  <c r="AL36" i="23"/>
  <c r="AL41" i="23"/>
  <c r="AL47" i="23"/>
  <c r="AL51" i="23"/>
  <c r="AL60" i="23"/>
  <c r="AL63" i="23"/>
  <c r="AL64" i="23"/>
  <c r="AL65" i="23"/>
  <c r="AL66" i="23"/>
  <c r="AL67" i="23"/>
  <c r="AL68" i="23"/>
  <c r="AL69" i="23"/>
  <c r="AL70" i="23"/>
  <c r="AL71" i="23"/>
  <c r="AL72" i="23"/>
  <c r="AL73" i="23"/>
  <c r="AL74" i="23"/>
  <c r="AL75" i="23"/>
  <c r="AL76" i="23"/>
  <c r="AL77" i="23"/>
  <c r="AL82" i="23"/>
  <c r="AL85" i="23"/>
  <c r="AL86" i="23"/>
  <c r="AL87" i="23"/>
  <c r="AL88" i="23"/>
  <c r="AL89" i="23"/>
  <c r="AL90" i="23"/>
  <c r="AL91" i="23"/>
  <c r="AL92" i="23"/>
  <c r="AL93" i="23"/>
  <c r="AL94" i="23"/>
  <c r="AL95" i="23"/>
  <c r="AL96" i="23"/>
  <c r="AL97" i="23"/>
  <c r="AL98" i="23"/>
  <c r="AL99" i="23"/>
  <c r="AL105" i="23"/>
  <c r="AL109" i="23"/>
  <c r="E51" i="23"/>
  <c r="E60" i="23"/>
  <c r="E96" i="23"/>
  <c r="E85" i="23"/>
  <c r="E86" i="23"/>
  <c r="E87" i="23"/>
  <c r="E88" i="23"/>
  <c r="E89" i="23"/>
  <c r="E90" i="23"/>
  <c r="E91" i="23"/>
  <c r="E92" i="23"/>
  <c r="E93" i="23"/>
  <c r="E94" i="23"/>
  <c r="E95" i="23"/>
  <c r="E97" i="23"/>
  <c r="E98" i="23"/>
  <c r="E99" i="23"/>
  <c r="E105" i="23"/>
  <c r="E109" i="23"/>
  <c r="AL104" i="23"/>
  <c r="AK104" i="23"/>
  <c r="AJ104" i="23"/>
  <c r="AI104" i="23"/>
  <c r="AH104" i="23"/>
  <c r="AG104" i="23"/>
  <c r="AF104" i="23"/>
  <c r="AE104" i="23"/>
  <c r="AD104" i="23"/>
  <c r="AC104" i="23"/>
  <c r="AB104" i="23"/>
  <c r="AA104" i="23"/>
  <c r="Z104" i="23"/>
  <c r="Y104" i="23"/>
  <c r="X104" i="23"/>
  <c r="W104" i="23"/>
  <c r="V104" i="23"/>
  <c r="U104" i="23"/>
  <c r="T104" i="23"/>
  <c r="S104" i="23"/>
  <c r="R104" i="23"/>
  <c r="Q104" i="23"/>
  <c r="P104" i="23"/>
  <c r="O104" i="23"/>
  <c r="N104" i="23"/>
  <c r="M104" i="23"/>
  <c r="L104" i="23"/>
  <c r="K104" i="23"/>
  <c r="J104" i="23"/>
  <c r="I104" i="23"/>
  <c r="H104" i="23"/>
  <c r="G104" i="23"/>
  <c r="F104" i="23"/>
  <c r="E104" i="23"/>
  <c r="AL103" i="23"/>
  <c r="AK103" i="23"/>
  <c r="AJ103" i="23"/>
  <c r="AI103" i="23"/>
  <c r="AH103" i="23"/>
  <c r="AG103" i="23"/>
  <c r="AF103" i="23"/>
  <c r="AE103" i="23"/>
  <c r="AD103" i="23"/>
  <c r="AC103" i="23"/>
  <c r="AB103" i="23"/>
  <c r="AA103" i="23"/>
  <c r="Z103" i="23"/>
  <c r="Y103" i="23"/>
  <c r="X103" i="23"/>
  <c r="W103" i="23"/>
  <c r="V103" i="23"/>
  <c r="U103" i="23"/>
  <c r="T103" i="23"/>
  <c r="S103" i="23"/>
  <c r="R103" i="23"/>
  <c r="Q103" i="23"/>
  <c r="P103" i="23"/>
  <c r="O103" i="23"/>
  <c r="N103" i="23"/>
  <c r="M103" i="23"/>
  <c r="L103" i="23"/>
  <c r="K103" i="23"/>
  <c r="J103" i="23"/>
  <c r="I103" i="23"/>
  <c r="H103" i="23"/>
  <c r="G103" i="23"/>
  <c r="F103" i="23"/>
  <c r="E103" i="23"/>
  <c r="AL102" i="23"/>
  <c r="AK102" i="23"/>
  <c r="AJ102" i="23"/>
  <c r="AI102" i="23"/>
  <c r="AH102" i="23"/>
  <c r="AG102" i="23"/>
  <c r="AF102" i="23"/>
  <c r="AE102" i="23"/>
  <c r="AD102" i="23"/>
  <c r="AC102" i="23"/>
  <c r="AB102" i="23"/>
  <c r="AA102" i="23"/>
  <c r="Z102" i="23"/>
  <c r="Y102" i="23"/>
  <c r="X102" i="23"/>
  <c r="W102" i="23"/>
  <c r="V102" i="23"/>
  <c r="U102" i="23"/>
  <c r="T102" i="23"/>
  <c r="S102" i="23"/>
  <c r="R102" i="23"/>
  <c r="Q102" i="23"/>
  <c r="P102" i="23"/>
  <c r="O102" i="23"/>
  <c r="N102" i="23"/>
  <c r="M102" i="23"/>
  <c r="L102" i="23"/>
  <c r="K102" i="23"/>
  <c r="J102" i="23"/>
  <c r="I102" i="23"/>
  <c r="H102" i="23"/>
  <c r="G102" i="23"/>
  <c r="F102" i="23"/>
  <c r="E102" i="23"/>
  <c r="AL101" i="23"/>
  <c r="AK101" i="23"/>
  <c r="AJ101" i="23"/>
  <c r="AI101" i="23"/>
  <c r="AH101" i="23"/>
  <c r="AG101" i="23"/>
  <c r="AF101" i="23"/>
  <c r="AE101" i="23"/>
  <c r="AD101" i="23"/>
  <c r="AC101" i="23"/>
  <c r="AB101" i="23"/>
  <c r="AA101" i="23"/>
  <c r="Z101" i="23"/>
  <c r="Y101" i="23"/>
  <c r="X101" i="23"/>
  <c r="W101" i="23"/>
  <c r="V101" i="23"/>
  <c r="U101" i="23"/>
  <c r="T101" i="23"/>
  <c r="S101" i="23"/>
  <c r="R101" i="23"/>
  <c r="Q101" i="23"/>
  <c r="P101" i="23"/>
  <c r="O101" i="23"/>
  <c r="N101" i="23"/>
  <c r="M101" i="23"/>
  <c r="L101" i="23"/>
  <c r="K101" i="23"/>
  <c r="J101" i="23"/>
  <c r="I101" i="23"/>
  <c r="H101" i="23"/>
  <c r="G101" i="23"/>
  <c r="F101" i="23"/>
  <c r="E101" i="23"/>
  <c r="AM99" i="23"/>
  <c r="AM98" i="23"/>
  <c r="AM97" i="23"/>
  <c r="AM96" i="23"/>
  <c r="AM95" i="23"/>
  <c r="AM94" i="23"/>
  <c r="AM93" i="23"/>
  <c r="AM92" i="23"/>
  <c r="AM91" i="23"/>
  <c r="AM90" i="23"/>
  <c r="AM89" i="23"/>
  <c r="AM88" i="23"/>
  <c r="AM87" i="23"/>
  <c r="AM86" i="23"/>
  <c r="AM85" i="23"/>
  <c r="F77" i="23"/>
  <c r="G77" i="23"/>
  <c r="H77" i="23"/>
  <c r="I77" i="23"/>
  <c r="J77" i="23"/>
  <c r="K77" i="23"/>
  <c r="L77" i="23"/>
  <c r="M77" i="23"/>
  <c r="O77" i="23"/>
  <c r="P77" i="23"/>
  <c r="Q77" i="23"/>
  <c r="R77" i="23"/>
  <c r="S77" i="23"/>
  <c r="T77" i="23"/>
  <c r="U77" i="23"/>
  <c r="V77" i="23"/>
  <c r="W77" i="23"/>
  <c r="X77" i="23"/>
  <c r="Y77" i="23"/>
  <c r="Z77" i="23"/>
  <c r="AA77" i="23"/>
  <c r="AB77" i="23"/>
  <c r="AC77" i="23"/>
  <c r="AD77" i="23"/>
  <c r="AE77" i="23"/>
  <c r="AF77" i="23"/>
  <c r="AG77" i="23"/>
  <c r="AH77" i="23"/>
  <c r="AI77" i="23"/>
  <c r="AJ77" i="23"/>
  <c r="AK77" i="23"/>
  <c r="F76" i="23"/>
  <c r="G76" i="23"/>
  <c r="H76" i="23"/>
  <c r="I76" i="23"/>
  <c r="J76" i="23"/>
  <c r="K76" i="23"/>
  <c r="L76" i="23"/>
  <c r="M76" i="23"/>
  <c r="O76" i="23"/>
  <c r="P76" i="23"/>
  <c r="Q76" i="23"/>
  <c r="R76" i="23"/>
  <c r="S76" i="23"/>
  <c r="T76" i="23"/>
  <c r="U76" i="23"/>
  <c r="V76" i="23"/>
  <c r="W76" i="23"/>
  <c r="X76" i="23"/>
  <c r="Y76" i="23"/>
  <c r="Z76" i="23"/>
  <c r="AA76" i="23"/>
  <c r="AB76" i="23"/>
  <c r="AC76" i="23"/>
  <c r="AD76" i="23"/>
  <c r="AE76" i="23"/>
  <c r="AF76" i="23"/>
  <c r="AG76" i="23"/>
  <c r="AH76" i="23"/>
  <c r="AI76" i="23"/>
  <c r="AJ76" i="23"/>
  <c r="AK76" i="23"/>
  <c r="F75" i="23"/>
  <c r="G75" i="23"/>
  <c r="H75" i="23"/>
  <c r="I75" i="23"/>
  <c r="J75" i="23"/>
  <c r="K75" i="23"/>
  <c r="L75" i="23"/>
  <c r="M75" i="23"/>
  <c r="O75" i="23"/>
  <c r="P75" i="23"/>
  <c r="Q75" i="23"/>
  <c r="R75" i="23"/>
  <c r="S75" i="23"/>
  <c r="T75" i="23"/>
  <c r="U75" i="23"/>
  <c r="V75" i="23"/>
  <c r="W75" i="23"/>
  <c r="X75" i="23"/>
  <c r="Y75" i="23"/>
  <c r="Z75" i="23"/>
  <c r="AA75" i="23"/>
  <c r="AB75" i="23"/>
  <c r="AC75" i="23"/>
  <c r="AD75" i="23"/>
  <c r="AE75" i="23"/>
  <c r="AF75" i="23"/>
  <c r="AG75" i="23"/>
  <c r="AH75" i="23"/>
  <c r="AI75" i="23"/>
  <c r="AJ75" i="23"/>
  <c r="AK75" i="23"/>
  <c r="F74" i="23"/>
  <c r="G74" i="23"/>
  <c r="H74" i="23"/>
  <c r="I74" i="23"/>
  <c r="J74" i="23"/>
  <c r="K74" i="23"/>
  <c r="L74" i="23"/>
  <c r="M74" i="23"/>
  <c r="O74" i="23"/>
  <c r="P74" i="23"/>
  <c r="Q74" i="23"/>
  <c r="R74" i="23"/>
  <c r="S74" i="23"/>
  <c r="T74" i="23"/>
  <c r="U74" i="23"/>
  <c r="V74" i="23"/>
  <c r="W74" i="23"/>
  <c r="X74" i="23"/>
  <c r="Y74" i="23"/>
  <c r="Z74" i="23"/>
  <c r="AA74" i="23"/>
  <c r="AB74" i="23"/>
  <c r="AC74" i="23"/>
  <c r="AD74" i="23"/>
  <c r="AE74" i="23"/>
  <c r="AF74" i="23"/>
  <c r="AG74" i="23"/>
  <c r="AH74" i="23"/>
  <c r="AI74" i="23"/>
  <c r="AJ74" i="23"/>
  <c r="AK74" i="23"/>
  <c r="F73" i="23"/>
  <c r="G73" i="23"/>
  <c r="H73" i="23"/>
  <c r="I73" i="23"/>
  <c r="J73" i="23"/>
  <c r="K73" i="23"/>
  <c r="L73" i="23"/>
  <c r="M73" i="23"/>
  <c r="O73" i="23"/>
  <c r="P73" i="23"/>
  <c r="Q73" i="23"/>
  <c r="R73" i="23"/>
  <c r="S73" i="23"/>
  <c r="T73" i="23"/>
  <c r="U73" i="23"/>
  <c r="V73" i="23"/>
  <c r="W73" i="23"/>
  <c r="X73" i="23"/>
  <c r="Y73" i="23"/>
  <c r="Z73" i="23"/>
  <c r="AA73" i="23"/>
  <c r="AB73" i="23"/>
  <c r="AC73" i="23"/>
  <c r="AD73" i="23"/>
  <c r="AE73" i="23"/>
  <c r="AF73" i="23"/>
  <c r="AG73" i="23"/>
  <c r="AH73" i="23"/>
  <c r="AI73" i="23"/>
  <c r="AJ73" i="23"/>
  <c r="AK73" i="23"/>
  <c r="E74" i="23"/>
  <c r="E75" i="23"/>
  <c r="E76" i="23"/>
  <c r="E77" i="23"/>
  <c r="E73" i="23"/>
  <c r="F72" i="23"/>
  <c r="G72" i="23"/>
  <c r="H72" i="23"/>
  <c r="I72" i="23"/>
  <c r="J72" i="23"/>
  <c r="K72" i="23"/>
  <c r="L72" i="23"/>
  <c r="M72" i="23"/>
  <c r="O72" i="23"/>
  <c r="P72" i="23"/>
  <c r="Q72" i="23"/>
  <c r="R72" i="23"/>
  <c r="S72" i="23"/>
  <c r="T72" i="23"/>
  <c r="U72" i="23"/>
  <c r="V72" i="23"/>
  <c r="W72" i="23"/>
  <c r="X72" i="23"/>
  <c r="Y72" i="23"/>
  <c r="Z72" i="23"/>
  <c r="AA72" i="23"/>
  <c r="AB72" i="23"/>
  <c r="AC72" i="23"/>
  <c r="AD72" i="23"/>
  <c r="AE72" i="23"/>
  <c r="AF72" i="23"/>
  <c r="AG72" i="23"/>
  <c r="AH72" i="23"/>
  <c r="AI72" i="23"/>
  <c r="AJ72" i="23"/>
  <c r="AK72" i="23"/>
  <c r="F71" i="23"/>
  <c r="G71" i="23"/>
  <c r="H71" i="23"/>
  <c r="I71" i="23"/>
  <c r="J71" i="23"/>
  <c r="K71" i="23"/>
  <c r="L71" i="23"/>
  <c r="M71" i="23"/>
  <c r="O71" i="23"/>
  <c r="P71" i="23"/>
  <c r="Q71" i="23"/>
  <c r="R71" i="23"/>
  <c r="S71" i="23"/>
  <c r="T71" i="23"/>
  <c r="U71" i="23"/>
  <c r="V71" i="23"/>
  <c r="W71" i="23"/>
  <c r="X71" i="23"/>
  <c r="Y71" i="23"/>
  <c r="Z71" i="23"/>
  <c r="AA71" i="23"/>
  <c r="AB71" i="23"/>
  <c r="AC71" i="23"/>
  <c r="AD71" i="23"/>
  <c r="AE71" i="23"/>
  <c r="AF71" i="23"/>
  <c r="AG71" i="23"/>
  <c r="AH71" i="23"/>
  <c r="AI71" i="23"/>
  <c r="AJ71" i="23"/>
  <c r="AK71" i="23"/>
  <c r="F70" i="23"/>
  <c r="G70" i="23"/>
  <c r="H70" i="23"/>
  <c r="I70" i="23"/>
  <c r="J70" i="23"/>
  <c r="K70" i="23"/>
  <c r="L70" i="23"/>
  <c r="M70" i="23"/>
  <c r="O70" i="23"/>
  <c r="P70" i="23"/>
  <c r="Q70" i="23"/>
  <c r="R70" i="23"/>
  <c r="S70" i="23"/>
  <c r="T70" i="23"/>
  <c r="U70" i="23"/>
  <c r="V70" i="23"/>
  <c r="W70" i="23"/>
  <c r="X70" i="23"/>
  <c r="Y70" i="23"/>
  <c r="Z70" i="23"/>
  <c r="AA70" i="23"/>
  <c r="AB70" i="23"/>
  <c r="AC70" i="23"/>
  <c r="AD70" i="23"/>
  <c r="AE70" i="23"/>
  <c r="AF70" i="23"/>
  <c r="AG70" i="23"/>
  <c r="AH70" i="23"/>
  <c r="AI70" i="23"/>
  <c r="AJ70" i="23"/>
  <c r="AK70" i="23"/>
  <c r="F69" i="23"/>
  <c r="G69" i="23"/>
  <c r="H69" i="23"/>
  <c r="I69" i="23"/>
  <c r="J69" i="23"/>
  <c r="K69" i="23"/>
  <c r="L69" i="23"/>
  <c r="M69" i="23"/>
  <c r="O69" i="23"/>
  <c r="P69" i="23"/>
  <c r="Q69" i="23"/>
  <c r="R69" i="23"/>
  <c r="S69" i="23"/>
  <c r="T69" i="23"/>
  <c r="U69" i="23"/>
  <c r="V69" i="23"/>
  <c r="W69" i="23"/>
  <c r="X69" i="23"/>
  <c r="Y69" i="23"/>
  <c r="Z69" i="23"/>
  <c r="AA69" i="23"/>
  <c r="AB69" i="23"/>
  <c r="AC69" i="23"/>
  <c r="AD69" i="23"/>
  <c r="AE69" i="23"/>
  <c r="AF69" i="23"/>
  <c r="AG69" i="23"/>
  <c r="AH69" i="23"/>
  <c r="AI69" i="23"/>
  <c r="AJ69" i="23"/>
  <c r="AK69" i="23"/>
  <c r="F68" i="23"/>
  <c r="G68" i="23"/>
  <c r="H68" i="23"/>
  <c r="I68" i="23"/>
  <c r="J68" i="23"/>
  <c r="K68" i="23"/>
  <c r="L68" i="23"/>
  <c r="M68" i="23"/>
  <c r="O68" i="23"/>
  <c r="P68" i="23"/>
  <c r="Q68" i="23"/>
  <c r="R68" i="23"/>
  <c r="S68" i="23"/>
  <c r="T68" i="23"/>
  <c r="U68" i="23"/>
  <c r="V68" i="23"/>
  <c r="W68" i="23"/>
  <c r="X68" i="23"/>
  <c r="Y68" i="23"/>
  <c r="Z68" i="23"/>
  <c r="AA68" i="23"/>
  <c r="AB68" i="23"/>
  <c r="AC68" i="23"/>
  <c r="AD68" i="23"/>
  <c r="AE68" i="23"/>
  <c r="AF68" i="23"/>
  <c r="AG68" i="23"/>
  <c r="AH68" i="23"/>
  <c r="AI68" i="23"/>
  <c r="AJ68" i="23"/>
  <c r="AK68" i="23"/>
  <c r="F67" i="23"/>
  <c r="G67" i="23"/>
  <c r="H67" i="23"/>
  <c r="I67" i="23"/>
  <c r="J67" i="23"/>
  <c r="K67" i="23"/>
  <c r="L67" i="23"/>
  <c r="M67" i="23"/>
  <c r="O67" i="23"/>
  <c r="P67" i="23"/>
  <c r="Q67" i="23"/>
  <c r="R67" i="23"/>
  <c r="S67" i="23"/>
  <c r="T67" i="23"/>
  <c r="U67" i="23"/>
  <c r="V67" i="23"/>
  <c r="W67" i="23"/>
  <c r="X67" i="23"/>
  <c r="Y67" i="23"/>
  <c r="Z67" i="23"/>
  <c r="AA67" i="23"/>
  <c r="AB67" i="23"/>
  <c r="AC67" i="23"/>
  <c r="AD67" i="23"/>
  <c r="AE67" i="23"/>
  <c r="AF67" i="23"/>
  <c r="AG67" i="23"/>
  <c r="AH67" i="23"/>
  <c r="AI67" i="23"/>
  <c r="AJ67" i="23"/>
  <c r="AK67" i="23"/>
  <c r="E68" i="23"/>
  <c r="E69" i="23"/>
  <c r="E70" i="23"/>
  <c r="E71" i="23"/>
  <c r="E72" i="23"/>
  <c r="E67" i="23"/>
  <c r="F66" i="23"/>
  <c r="G66" i="23"/>
  <c r="H66" i="23"/>
  <c r="I66" i="23"/>
  <c r="J66" i="23"/>
  <c r="K66" i="23"/>
  <c r="L66" i="23"/>
  <c r="M66" i="23"/>
  <c r="O66" i="23"/>
  <c r="P66" i="23"/>
  <c r="Q66" i="23"/>
  <c r="R66" i="23"/>
  <c r="S66" i="23"/>
  <c r="T66" i="23"/>
  <c r="U66" i="23"/>
  <c r="V66" i="23"/>
  <c r="W66" i="23"/>
  <c r="X66" i="23"/>
  <c r="Y66" i="23"/>
  <c r="Z66" i="23"/>
  <c r="AA66" i="23"/>
  <c r="AB66" i="23"/>
  <c r="AC66" i="23"/>
  <c r="AD66" i="23"/>
  <c r="AE66" i="23"/>
  <c r="AF66" i="23"/>
  <c r="AG66" i="23"/>
  <c r="AH66" i="23"/>
  <c r="AI66" i="23"/>
  <c r="AJ66" i="23"/>
  <c r="AK66" i="23"/>
  <c r="F65" i="23"/>
  <c r="G65" i="23"/>
  <c r="H65" i="23"/>
  <c r="I65" i="23"/>
  <c r="J65" i="23"/>
  <c r="K65" i="23"/>
  <c r="L65" i="23"/>
  <c r="M65" i="23"/>
  <c r="O65" i="23"/>
  <c r="P65" i="23"/>
  <c r="Q65" i="23"/>
  <c r="R65" i="23"/>
  <c r="S65" i="23"/>
  <c r="T65" i="23"/>
  <c r="U65" i="23"/>
  <c r="V65" i="23"/>
  <c r="W65" i="23"/>
  <c r="X65" i="23"/>
  <c r="Y65" i="23"/>
  <c r="Z65" i="23"/>
  <c r="AA65" i="23"/>
  <c r="AB65" i="23"/>
  <c r="AC65" i="23"/>
  <c r="AD65" i="23"/>
  <c r="AE65" i="23"/>
  <c r="AF65" i="23"/>
  <c r="AG65" i="23"/>
  <c r="AH65" i="23"/>
  <c r="AI65" i="23"/>
  <c r="AJ65" i="23"/>
  <c r="AK65" i="23"/>
  <c r="F64" i="23"/>
  <c r="G64" i="23"/>
  <c r="H64" i="23"/>
  <c r="I64" i="23"/>
  <c r="J64" i="23"/>
  <c r="K64" i="23"/>
  <c r="L64" i="23"/>
  <c r="M64" i="23"/>
  <c r="O64" i="23"/>
  <c r="P64" i="23"/>
  <c r="Q64" i="23"/>
  <c r="R64" i="23"/>
  <c r="S64" i="23"/>
  <c r="T64" i="23"/>
  <c r="U64" i="23"/>
  <c r="V64" i="23"/>
  <c r="W64" i="23"/>
  <c r="X64" i="23"/>
  <c r="Y64" i="23"/>
  <c r="Z64" i="23"/>
  <c r="AA64" i="23"/>
  <c r="AB64" i="23"/>
  <c r="AC64" i="23"/>
  <c r="AD64" i="23"/>
  <c r="AE64" i="23"/>
  <c r="AF64" i="23"/>
  <c r="AG64" i="23"/>
  <c r="AH64" i="23"/>
  <c r="AI64" i="23"/>
  <c r="AJ64" i="23"/>
  <c r="AK64" i="23"/>
  <c r="F63" i="23"/>
  <c r="G63" i="23"/>
  <c r="H63" i="23"/>
  <c r="I63" i="23"/>
  <c r="J63" i="23"/>
  <c r="K63" i="23"/>
  <c r="L63" i="23"/>
  <c r="M63" i="23"/>
  <c r="O63" i="23"/>
  <c r="P63" i="23"/>
  <c r="Q63" i="23"/>
  <c r="R63" i="23"/>
  <c r="S63" i="23"/>
  <c r="T63" i="23"/>
  <c r="U63" i="23"/>
  <c r="V63" i="23"/>
  <c r="W63" i="23"/>
  <c r="X63" i="23"/>
  <c r="Y63" i="23"/>
  <c r="Z63" i="23"/>
  <c r="AA63" i="23"/>
  <c r="AB63" i="23"/>
  <c r="AC63" i="23"/>
  <c r="AD63" i="23"/>
  <c r="AE63" i="23"/>
  <c r="AF63" i="23"/>
  <c r="AG63" i="23"/>
  <c r="AH63" i="23"/>
  <c r="AI63" i="23"/>
  <c r="AJ63" i="23"/>
  <c r="AK63" i="23"/>
  <c r="E64" i="23"/>
  <c r="E65" i="23"/>
  <c r="E66" i="23"/>
  <c r="E63" i="23"/>
  <c r="F55" i="23"/>
  <c r="G55" i="23"/>
  <c r="H55" i="23"/>
  <c r="J55" i="23"/>
  <c r="K55" i="23"/>
  <c r="L55" i="23"/>
  <c r="M55" i="23"/>
  <c r="N55" i="23"/>
  <c r="O55" i="23"/>
  <c r="P55" i="23"/>
  <c r="Q55" i="23"/>
  <c r="R55" i="23"/>
  <c r="S55" i="23"/>
  <c r="U55" i="23"/>
  <c r="V55" i="23"/>
  <c r="W55" i="23"/>
  <c r="X55" i="23"/>
  <c r="Y55" i="23"/>
  <c r="Z55" i="23"/>
  <c r="AA55" i="23"/>
  <c r="AB55" i="23"/>
  <c r="AC55" i="23"/>
  <c r="AD55" i="23"/>
  <c r="AE55" i="23"/>
  <c r="AF55" i="23"/>
  <c r="AG55" i="23"/>
  <c r="AH55" i="23"/>
  <c r="AI55" i="23"/>
  <c r="AJ55" i="23"/>
  <c r="AK55" i="23"/>
  <c r="AL55" i="23"/>
  <c r="F54" i="23"/>
  <c r="G54" i="23"/>
  <c r="H54" i="23"/>
  <c r="J54" i="23"/>
  <c r="K54" i="23"/>
  <c r="L54" i="23"/>
  <c r="M54" i="23"/>
  <c r="N54" i="23"/>
  <c r="O54" i="23"/>
  <c r="P54" i="23"/>
  <c r="Q54" i="23"/>
  <c r="R54" i="23"/>
  <c r="S54" i="23"/>
  <c r="U54" i="23"/>
  <c r="V54" i="23"/>
  <c r="W54" i="23"/>
  <c r="X54" i="23"/>
  <c r="Y54" i="23"/>
  <c r="Z54" i="23"/>
  <c r="AA54" i="23"/>
  <c r="AB54" i="23"/>
  <c r="AC54" i="23"/>
  <c r="AD54" i="23"/>
  <c r="AE54" i="23"/>
  <c r="AF54" i="23"/>
  <c r="AG54" i="23"/>
  <c r="AH54" i="23"/>
  <c r="AI54" i="23"/>
  <c r="AJ54" i="23"/>
  <c r="AK54" i="23"/>
  <c r="AL54" i="23"/>
  <c r="F53" i="23"/>
  <c r="G53" i="23"/>
  <c r="H53" i="23"/>
  <c r="J53" i="23"/>
  <c r="K53" i="23"/>
  <c r="L53" i="23"/>
  <c r="M53" i="23"/>
  <c r="N53" i="23"/>
  <c r="O53" i="23"/>
  <c r="P53" i="23"/>
  <c r="Q53" i="23"/>
  <c r="R53" i="23"/>
  <c r="S53" i="23"/>
  <c r="U53" i="23"/>
  <c r="V53" i="23"/>
  <c r="W53" i="23"/>
  <c r="X53" i="23"/>
  <c r="Y53" i="23"/>
  <c r="Z53" i="23"/>
  <c r="AA53" i="23"/>
  <c r="AB53" i="23"/>
  <c r="AC53" i="23"/>
  <c r="AD53" i="23"/>
  <c r="AE53" i="23"/>
  <c r="AF53" i="23"/>
  <c r="AG53" i="23"/>
  <c r="AH53" i="23"/>
  <c r="AI53" i="23"/>
  <c r="AJ53" i="23"/>
  <c r="AK53" i="23"/>
  <c r="AL53" i="23"/>
  <c r="F52" i="23"/>
  <c r="G52" i="23"/>
  <c r="H52" i="23"/>
  <c r="J52" i="23"/>
  <c r="K52" i="23"/>
  <c r="L52" i="23"/>
  <c r="M52" i="23"/>
  <c r="N52" i="23"/>
  <c r="O52" i="23"/>
  <c r="P52" i="23"/>
  <c r="Q52" i="23"/>
  <c r="R52" i="23"/>
  <c r="S52" i="23"/>
  <c r="U52" i="23"/>
  <c r="V52" i="23"/>
  <c r="W52" i="23"/>
  <c r="X52" i="23"/>
  <c r="Y52" i="23"/>
  <c r="Z52" i="23"/>
  <c r="AA52" i="23"/>
  <c r="AB52" i="23"/>
  <c r="AC52" i="23"/>
  <c r="AD52" i="23"/>
  <c r="AE52" i="23"/>
  <c r="AF52" i="23"/>
  <c r="AG52" i="23"/>
  <c r="AH52" i="23"/>
  <c r="AI52" i="23"/>
  <c r="AJ52" i="23"/>
  <c r="AK52" i="23"/>
  <c r="AL52" i="23"/>
  <c r="E52" i="23"/>
  <c r="E53" i="23"/>
  <c r="E54" i="23"/>
  <c r="E55" i="23"/>
  <c r="F50" i="23"/>
  <c r="G50" i="23"/>
  <c r="H50" i="23"/>
  <c r="J50" i="23"/>
  <c r="K50" i="23"/>
  <c r="L50" i="23"/>
  <c r="M50" i="23"/>
  <c r="N50" i="23"/>
  <c r="O50" i="23"/>
  <c r="P50" i="23"/>
  <c r="Q50" i="23"/>
  <c r="R50" i="23"/>
  <c r="S50" i="23"/>
  <c r="U50" i="23"/>
  <c r="V50" i="23"/>
  <c r="W50" i="23"/>
  <c r="X50" i="23"/>
  <c r="Y50" i="23"/>
  <c r="Z50" i="23"/>
  <c r="AA50" i="23"/>
  <c r="AB50" i="23"/>
  <c r="AC50" i="23"/>
  <c r="AD50" i="23"/>
  <c r="AE50" i="23"/>
  <c r="AF50" i="23"/>
  <c r="AG50" i="23"/>
  <c r="AH50" i="23"/>
  <c r="AI50" i="23"/>
  <c r="AJ50" i="23"/>
  <c r="AK50" i="23"/>
  <c r="AL50" i="23"/>
  <c r="E50" i="23"/>
  <c r="F49" i="23"/>
  <c r="G49" i="23"/>
  <c r="H49" i="23"/>
  <c r="J49" i="23"/>
  <c r="K49" i="23"/>
  <c r="L49" i="23"/>
  <c r="M49" i="23"/>
  <c r="N49" i="23"/>
  <c r="O49" i="23"/>
  <c r="P49" i="23"/>
  <c r="Q49" i="23"/>
  <c r="R49" i="23"/>
  <c r="S49" i="23"/>
  <c r="U49" i="23"/>
  <c r="V49" i="23"/>
  <c r="W49" i="23"/>
  <c r="X49" i="23"/>
  <c r="Y49" i="23"/>
  <c r="Z49" i="23"/>
  <c r="AA49" i="23"/>
  <c r="AB49" i="23"/>
  <c r="AC49" i="23"/>
  <c r="AD49" i="23"/>
  <c r="AE49" i="23"/>
  <c r="AF49" i="23"/>
  <c r="AG49" i="23"/>
  <c r="AH49" i="23"/>
  <c r="AI49" i="23"/>
  <c r="AJ49" i="23"/>
  <c r="AK49" i="23"/>
  <c r="AL49" i="23"/>
  <c r="F48" i="23"/>
  <c r="G48" i="23"/>
  <c r="H48" i="23"/>
  <c r="J48" i="23"/>
  <c r="K48" i="23"/>
  <c r="L48" i="23"/>
  <c r="M48" i="23"/>
  <c r="N48" i="23"/>
  <c r="O48" i="23"/>
  <c r="P48" i="23"/>
  <c r="Q48" i="23"/>
  <c r="R48" i="23"/>
  <c r="S48" i="23"/>
  <c r="U48" i="23"/>
  <c r="V48" i="23"/>
  <c r="W48" i="23"/>
  <c r="X48" i="23"/>
  <c r="Y48" i="23"/>
  <c r="Z48" i="23"/>
  <c r="AA48" i="23"/>
  <c r="AB48" i="23"/>
  <c r="AC48" i="23"/>
  <c r="AD48" i="23"/>
  <c r="AE48" i="23"/>
  <c r="AF48" i="23"/>
  <c r="AG48" i="23"/>
  <c r="AH48" i="23"/>
  <c r="AI48" i="23"/>
  <c r="AJ48" i="23"/>
  <c r="AK48" i="23"/>
  <c r="AL48" i="23"/>
  <c r="F47" i="23"/>
  <c r="G47" i="23"/>
  <c r="H47" i="23"/>
  <c r="J47" i="23"/>
  <c r="K47" i="23"/>
  <c r="L47" i="23"/>
  <c r="M47" i="23"/>
  <c r="N47" i="23"/>
  <c r="O47" i="23"/>
  <c r="P47" i="23"/>
  <c r="Q47" i="23"/>
  <c r="R47" i="23"/>
  <c r="S47" i="23"/>
  <c r="U47" i="23"/>
  <c r="V47" i="23"/>
  <c r="W47" i="23"/>
  <c r="X47" i="23"/>
  <c r="Y47" i="23"/>
  <c r="Z47" i="23"/>
  <c r="AA47" i="23"/>
  <c r="AB47" i="23"/>
  <c r="AC47" i="23"/>
  <c r="AD47" i="23"/>
  <c r="AE47" i="23"/>
  <c r="AF47" i="23"/>
  <c r="AG47" i="23"/>
  <c r="AH47" i="23"/>
  <c r="AI47" i="23"/>
  <c r="AJ47" i="23"/>
  <c r="AK47" i="23"/>
  <c r="F46" i="23"/>
  <c r="G46" i="23"/>
  <c r="H46" i="23"/>
  <c r="J46" i="23"/>
  <c r="K46" i="23"/>
  <c r="L46" i="23"/>
  <c r="M46" i="23"/>
  <c r="N46" i="23"/>
  <c r="O46" i="23"/>
  <c r="P46" i="23"/>
  <c r="Q46" i="23"/>
  <c r="R46" i="23"/>
  <c r="S46" i="23"/>
  <c r="U46" i="23"/>
  <c r="V46" i="23"/>
  <c r="W46" i="23"/>
  <c r="X46" i="23"/>
  <c r="Y46" i="23"/>
  <c r="Z46" i="23"/>
  <c r="AA46" i="23"/>
  <c r="AB46" i="23"/>
  <c r="AC46" i="23"/>
  <c r="AD46" i="23"/>
  <c r="AE46" i="23"/>
  <c r="AF46" i="23"/>
  <c r="AG46" i="23"/>
  <c r="AH46" i="23"/>
  <c r="AI46" i="23"/>
  <c r="AJ46" i="23"/>
  <c r="AK46" i="23"/>
  <c r="AL46" i="23"/>
  <c r="F45" i="23"/>
  <c r="G45" i="23"/>
  <c r="H45" i="23"/>
  <c r="J45" i="23"/>
  <c r="K45" i="23"/>
  <c r="L45" i="23"/>
  <c r="M45" i="23"/>
  <c r="N45" i="23"/>
  <c r="O45" i="23"/>
  <c r="P45" i="23"/>
  <c r="Q45" i="23"/>
  <c r="R45" i="23"/>
  <c r="S45" i="23"/>
  <c r="U45" i="23"/>
  <c r="V45" i="23"/>
  <c r="W45" i="23"/>
  <c r="X45" i="23"/>
  <c r="Y45" i="23"/>
  <c r="Z45" i="23"/>
  <c r="AA45" i="23"/>
  <c r="AB45" i="23"/>
  <c r="AC45" i="23"/>
  <c r="AD45" i="23"/>
  <c r="AE45" i="23"/>
  <c r="AF45" i="23"/>
  <c r="AG45" i="23"/>
  <c r="AH45" i="23"/>
  <c r="AI45" i="23"/>
  <c r="AJ45" i="23"/>
  <c r="AK45" i="23"/>
  <c r="AL45" i="23"/>
  <c r="F44" i="23"/>
  <c r="G44" i="23"/>
  <c r="H44" i="23"/>
  <c r="J44" i="23"/>
  <c r="K44" i="23"/>
  <c r="L44" i="23"/>
  <c r="M44" i="23"/>
  <c r="N44" i="23"/>
  <c r="O44" i="23"/>
  <c r="P44" i="23"/>
  <c r="Q44" i="23"/>
  <c r="R44" i="23"/>
  <c r="S44" i="23"/>
  <c r="U44" i="23"/>
  <c r="V44" i="23"/>
  <c r="W44" i="23"/>
  <c r="X44" i="23"/>
  <c r="Y44" i="23"/>
  <c r="Z44" i="23"/>
  <c r="AA44" i="23"/>
  <c r="AB44" i="23"/>
  <c r="AC44" i="23"/>
  <c r="AD44" i="23"/>
  <c r="AE44" i="23"/>
  <c r="AF44" i="23"/>
  <c r="AG44" i="23"/>
  <c r="AH44" i="23"/>
  <c r="AI44" i="23"/>
  <c r="AJ44" i="23"/>
  <c r="AK44" i="23"/>
  <c r="AL44" i="23"/>
  <c r="E45" i="23"/>
  <c r="E46" i="23"/>
  <c r="E47" i="23"/>
  <c r="E48" i="23"/>
  <c r="E49" i="23"/>
  <c r="E44" i="23"/>
  <c r="F36" i="23"/>
  <c r="G36" i="23"/>
  <c r="H36" i="23"/>
  <c r="I36" i="23"/>
  <c r="J36" i="23"/>
  <c r="K36" i="23"/>
  <c r="L36" i="23"/>
  <c r="M36" i="23"/>
  <c r="O36" i="23"/>
  <c r="P36" i="23"/>
  <c r="Q36" i="23"/>
  <c r="R36" i="23"/>
  <c r="S36" i="23"/>
  <c r="T36" i="23"/>
  <c r="U36" i="23"/>
  <c r="V36" i="23"/>
  <c r="W36" i="23"/>
  <c r="X36" i="23"/>
  <c r="Y36" i="23"/>
  <c r="Z36" i="23"/>
  <c r="AA36" i="23"/>
  <c r="AB36" i="23"/>
  <c r="AC36" i="23"/>
  <c r="AD36" i="23"/>
  <c r="AE36" i="23"/>
  <c r="AF36" i="23"/>
  <c r="AG36" i="23"/>
  <c r="AH36" i="23"/>
  <c r="AI36" i="23"/>
  <c r="AJ36" i="23"/>
  <c r="AK36" i="23"/>
  <c r="F35" i="23"/>
  <c r="G35" i="23"/>
  <c r="H35" i="23"/>
  <c r="I35" i="23"/>
  <c r="J35" i="23"/>
  <c r="K35" i="23"/>
  <c r="L35" i="23"/>
  <c r="M35" i="23"/>
  <c r="O35" i="23"/>
  <c r="P35" i="23"/>
  <c r="Q35" i="23"/>
  <c r="R35" i="23"/>
  <c r="S35" i="23"/>
  <c r="T35" i="23"/>
  <c r="U35" i="23"/>
  <c r="V35" i="23"/>
  <c r="W35" i="23"/>
  <c r="X35" i="23"/>
  <c r="Y35" i="23"/>
  <c r="Z35" i="23"/>
  <c r="AA35" i="23"/>
  <c r="AB35" i="23"/>
  <c r="AC35" i="23"/>
  <c r="AD35" i="23"/>
  <c r="AE35" i="23"/>
  <c r="AF35" i="23"/>
  <c r="AG35" i="23"/>
  <c r="AH35" i="23"/>
  <c r="AI35" i="23"/>
  <c r="AJ35" i="23"/>
  <c r="AK35" i="23"/>
  <c r="E36" i="23"/>
  <c r="E35" i="23"/>
  <c r="F34" i="23"/>
  <c r="G34" i="23"/>
  <c r="H34" i="23"/>
  <c r="I34" i="23"/>
  <c r="J34" i="23"/>
  <c r="K34" i="23"/>
  <c r="L34" i="23"/>
  <c r="M34" i="23"/>
  <c r="O34" i="23"/>
  <c r="P34" i="23"/>
  <c r="Q34" i="23"/>
  <c r="R34" i="23"/>
  <c r="S34" i="23"/>
  <c r="T34" i="23"/>
  <c r="U34" i="23"/>
  <c r="V34" i="23"/>
  <c r="W34" i="23"/>
  <c r="X34" i="23"/>
  <c r="Y34" i="23"/>
  <c r="Z34" i="23"/>
  <c r="AA34" i="23"/>
  <c r="AB34" i="23"/>
  <c r="AC34" i="23"/>
  <c r="AD34" i="23"/>
  <c r="AE34" i="23"/>
  <c r="AF34" i="23"/>
  <c r="AG34" i="23"/>
  <c r="AH34" i="23"/>
  <c r="AI34" i="23"/>
  <c r="AJ34" i="23"/>
  <c r="AK34" i="23"/>
  <c r="F33" i="23"/>
  <c r="G33" i="23"/>
  <c r="H33" i="23"/>
  <c r="I33" i="23"/>
  <c r="J33" i="23"/>
  <c r="K33" i="23"/>
  <c r="L33" i="23"/>
  <c r="M33" i="23"/>
  <c r="O33" i="23"/>
  <c r="P33" i="23"/>
  <c r="Q33" i="23"/>
  <c r="R33" i="23"/>
  <c r="S33" i="23"/>
  <c r="T33" i="23"/>
  <c r="U33" i="23"/>
  <c r="V33" i="23"/>
  <c r="W33" i="23"/>
  <c r="X33" i="23"/>
  <c r="Y33" i="23"/>
  <c r="Z33" i="23"/>
  <c r="AA33" i="23"/>
  <c r="AB33" i="23"/>
  <c r="AC33" i="23"/>
  <c r="AD33" i="23"/>
  <c r="AE33" i="23"/>
  <c r="AF33" i="23"/>
  <c r="AG33" i="23"/>
  <c r="AH33" i="23"/>
  <c r="AI33" i="23"/>
  <c r="AJ33" i="23"/>
  <c r="AK33" i="23"/>
  <c r="F32" i="23"/>
  <c r="G32" i="23"/>
  <c r="H32" i="23"/>
  <c r="I32" i="23"/>
  <c r="J32" i="23"/>
  <c r="K32" i="23"/>
  <c r="L32" i="23"/>
  <c r="M32" i="23"/>
  <c r="O32" i="23"/>
  <c r="P32" i="23"/>
  <c r="Q32" i="23"/>
  <c r="R32" i="23"/>
  <c r="S32" i="23"/>
  <c r="T32" i="23"/>
  <c r="U32" i="23"/>
  <c r="V32" i="23"/>
  <c r="W32" i="23"/>
  <c r="X32" i="23"/>
  <c r="Y32" i="23"/>
  <c r="Z32" i="23"/>
  <c r="AA32" i="23"/>
  <c r="AB32" i="23"/>
  <c r="AC32" i="23"/>
  <c r="AD32" i="23"/>
  <c r="AE32" i="23"/>
  <c r="AF32" i="23"/>
  <c r="AG32" i="23"/>
  <c r="AH32" i="23"/>
  <c r="AI32" i="23"/>
  <c r="AJ32" i="23"/>
  <c r="AK32" i="23"/>
  <c r="F31" i="23"/>
  <c r="G31" i="23"/>
  <c r="H31" i="23"/>
  <c r="I31" i="23"/>
  <c r="J31" i="23"/>
  <c r="K31" i="23"/>
  <c r="L31" i="23"/>
  <c r="M31" i="23"/>
  <c r="O31" i="23"/>
  <c r="P31" i="23"/>
  <c r="Q31" i="23"/>
  <c r="R31" i="23"/>
  <c r="S31" i="23"/>
  <c r="T31" i="23"/>
  <c r="U31" i="23"/>
  <c r="V31" i="23"/>
  <c r="W31" i="23"/>
  <c r="X31" i="23"/>
  <c r="Y31" i="23"/>
  <c r="Z31" i="23"/>
  <c r="AA31" i="23"/>
  <c r="AB31" i="23"/>
  <c r="AC31" i="23"/>
  <c r="AD31" i="23"/>
  <c r="AE31" i="23"/>
  <c r="AF31" i="23"/>
  <c r="AG31" i="23"/>
  <c r="AH31" i="23"/>
  <c r="AI31" i="23"/>
  <c r="AJ31" i="23"/>
  <c r="AK31" i="23"/>
  <c r="E32" i="23"/>
  <c r="E33" i="23"/>
  <c r="E34" i="23"/>
  <c r="E31" i="23"/>
  <c r="F30" i="23"/>
  <c r="G30" i="23"/>
  <c r="H30" i="23"/>
  <c r="I30" i="23"/>
  <c r="J30" i="23"/>
  <c r="K30" i="23"/>
  <c r="L30" i="23"/>
  <c r="M30" i="23"/>
  <c r="O30" i="23"/>
  <c r="P30" i="23"/>
  <c r="Q30" i="23"/>
  <c r="R30" i="23"/>
  <c r="S30" i="23"/>
  <c r="T30" i="23"/>
  <c r="U30" i="23"/>
  <c r="V30" i="23"/>
  <c r="W30" i="23"/>
  <c r="X30" i="23"/>
  <c r="Y30" i="23"/>
  <c r="Z30" i="23"/>
  <c r="AA30" i="23"/>
  <c r="AB30" i="23"/>
  <c r="AC30" i="23"/>
  <c r="AD30" i="23"/>
  <c r="AE30" i="23"/>
  <c r="AF30" i="23"/>
  <c r="AG30" i="23"/>
  <c r="AH30" i="23"/>
  <c r="AI30" i="23"/>
  <c r="AJ30" i="23"/>
  <c r="AK30" i="23"/>
  <c r="F29" i="23"/>
  <c r="G29" i="23"/>
  <c r="H29" i="23"/>
  <c r="I29" i="23"/>
  <c r="J29" i="23"/>
  <c r="K29" i="23"/>
  <c r="L29" i="23"/>
  <c r="M29" i="23"/>
  <c r="O29" i="23"/>
  <c r="P29" i="23"/>
  <c r="Q29" i="23"/>
  <c r="R29" i="23"/>
  <c r="S29" i="23"/>
  <c r="T29" i="23"/>
  <c r="U29" i="23"/>
  <c r="V29" i="23"/>
  <c r="W29" i="23"/>
  <c r="X29" i="23"/>
  <c r="Y29" i="23"/>
  <c r="Z29" i="23"/>
  <c r="AA29" i="23"/>
  <c r="AB29" i="23"/>
  <c r="AC29" i="23"/>
  <c r="AD29" i="23"/>
  <c r="AE29" i="23"/>
  <c r="AF29" i="23"/>
  <c r="AG29" i="23"/>
  <c r="AH29" i="23"/>
  <c r="AI29" i="23"/>
  <c r="AJ29" i="23"/>
  <c r="AK29" i="23"/>
  <c r="F28" i="23"/>
  <c r="G28" i="23"/>
  <c r="H28" i="23"/>
  <c r="I28" i="23"/>
  <c r="J28" i="23"/>
  <c r="K28" i="23"/>
  <c r="L28" i="23"/>
  <c r="M28" i="23"/>
  <c r="O28" i="23"/>
  <c r="P28" i="23"/>
  <c r="Q28" i="23"/>
  <c r="R28" i="23"/>
  <c r="S28" i="23"/>
  <c r="T28" i="23"/>
  <c r="U28" i="23"/>
  <c r="V28" i="23"/>
  <c r="W28" i="23"/>
  <c r="X28" i="23"/>
  <c r="Y28" i="23"/>
  <c r="Z28" i="23"/>
  <c r="AA28" i="23"/>
  <c r="AB28" i="23"/>
  <c r="AC28" i="23"/>
  <c r="AD28" i="23"/>
  <c r="AE28" i="23"/>
  <c r="AF28" i="23"/>
  <c r="AG28" i="23"/>
  <c r="AH28" i="23"/>
  <c r="AI28" i="23"/>
  <c r="AJ28" i="23"/>
  <c r="AK28" i="23"/>
  <c r="F27" i="23"/>
  <c r="G27" i="23"/>
  <c r="H27" i="23"/>
  <c r="I27" i="23"/>
  <c r="J27" i="23"/>
  <c r="K27" i="23"/>
  <c r="L27" i="23"/>
  <c r="M27" i="23"/>
  <c r="O27" i="23"/>
  <c r="P27" i="23"/>
  <c r="Q27" i="23"/>
  <c r="R27" i="23"/>
  <c r="S27" i="23"/>
  <c r="T27" i="23"/>
  <c r="U27" i="23"/>
  <c r="V27" i="23"/>
  <c r="W27" i="23"/>
  <c r="X27" i="23"/>
  <c r="Y27" i="23"/>
  <c r="Z27" i="23"/>
  <c r="AA27" i="23"/>
  <c r="AB27" i="23"/>
  <c r="AC27" i="23"/>
  <c r="AD27" i="23"/>
  <c r="AE27" i="23"/>
  <c r="AF27" i="23"/>
  <c r="AG27" i="23"/>
  <c r="AH27" i="23"/>
  <c r="AI27" i="23"/>
  <c r="AJ27" i="23"/>
  <c r="AK27" i="23"/>
  <c r="F26" i="23"/>
  <c r="G26" i="23"/>
  <c r="H26" i="23"/>
  <c r="I26" i="23"/>
  <c r="J26" i="23"/>
  <c r="K26" i="23"/>
  <c r="L26" i="23"/>
  <c r="M26" i="23"/>
  <c r="O26" i="23"/>
  <c r="P26" i="23"/>
  <c r="Q26" i="23"/>
  <c r="R26" i="23"/>
  <c r="S26" i="23"/>
  <c r="T26" i="23"/>
  <c r="U26" i="23"/>
  <c r="V26" i="23"/>
  <c r="W26" i="23"/>
  <c r="X26" i="23"/>
  <c r="Y26" i="23"/>
  <c r="Z26" i="23"/>
  <c r="AA26" i="23"/>
  <c r="AB26" i="23"/>
  <c r="AC26" i="23"/>
  <c r="AD26" i="23"/>
  <c r="AE26" i="23"/>
  <c r="AF26" i="23"/>
  <c r="AG26" i="23"/>
  <c r="AH26" i="23"/>
  <c r="AI26" i="23"/>
  <c r="AJ26" i="23"/>
  <c r="AK26" i="23"/>
  <c r="F25" i="23"/>
  <c r="G25" i="23"/>
  <c r="H25" i="23"/>
  <c r="I25" i="23"/>
  <c r="J25" i="23"/>
  <c r="K25" i="23"/>
  <c r="L25" i="23"/>
  <c r="M25" i="23"/>
  <c r="O25" i="23"/>
  <c r="P25" i="23"/>
  <c r="Q25" i="23"/>
  <c r="R25" i="23"/>
  <c r="S25" i="23"/>
  <c r="T25" i="23"/>
  <c r="U25" i="23"/>
  <c r="V25" i="23"/>
  <c r="W25" i="23"/>
  <c r="X25" i="23"/>
  <c r="Y25" i="23"/>
  <c r="Z25" i="23"/>
  <c r="AA25" i="23"/>
  <c r="AB25" i="23"/>
  <c r="AC25" i="23"/>
  <c r="AD25" i="23"/>
  <c r="AE25" i="23"/>
  <c r="AF25" i="23"/>
  <c r="AG25" i="23"/>
  <c r="AH25" i="23"/>
  <c r="AI25" i="23"/>
  <c r="AJ25" i="23"/>
  <c r="AK25" i="23"/>
  <c r="E26" i="23"/>
  <c r="E27" i="23"/>
  <c r="E28" i="23"/>
  <c r="E29" i="23"/>
  <c r="E30" i="23"/>
  <c r="E25" i="23"/>
  <c r="AK82" i="23"/>
  <c r="AJ82" i="23"/>
  <c r="AI82" i="23"/>
  <c r="AH82" i="23"/>
  <c r="AG82" i="23"/>
  <c r="AF82" i="23"/>
  <c r="AE82" i="23"/>
  <c r="AD82" i="23"/>
  <c r="AC82" i="23"/>
  <c r="AB82" i="23"/>
  <c r="AA82" i="23"/>
  <c r="Z82" i="23"/>
  <c r="Y82" i="23"/>
  <c r="X82" i="23"/>
  <c r="W82" i="23"/>
  <c r="V82" i="23"/>
  <c r="U82" i="23"/>
  <c r="T82" i="23"/>
  <c r="S82" i="23"/>
  <c r="R82" i="23"/>
  <c r="Q82" i="23"/>
  <c r="P82" i="23"/>
  <c r="O82" i="23"/>
  <c r="M82" i="23"/>
  <c r="L82" i="23"/>
  <c r="K82" i="23"/>
  <c r="J82" i="23"/>
  <c r="I82" i="23"/>
  <c r="H82" i="23"/>
  <c r="G82" i="23"/>
  <c r="F82" i="23"/>
  <c r="E82" i="23"/>
  <c r="AL81" i="23"/>
  <c r="AK81" i="23"/>
  <c r="AJ81" i="23"/>
  <c r="AI81" i="23"/>
  <c r="AH81" i="23"/>
  <c r="AG81" i="23"/>
  <c r="AF81" i="23"/>
  <c r="AE81" i="23"/>
  <c r="AD81" i="23"/>
  <c r="AC81" i="23"/>
  <c r="AB81" i="23"/>
  <c r="AA81" i="23"/>
  <c r="Z81" i="23"/>
  <c r="Y81" i="23"/>
  <c r="X81" i="23"/>
  <c r="W81" i="23"/>
  <c r="V81" i="23"/>
  <c r="U81" i="23"/>
  <c r="T81" i="23"/>
  <c r="S81" i="23"/>
  <c r="R81" i="23"/>
  <c r="Q81" i="23"/>
  <c r="P81" i="23"/>
  <c r="O81" i="23"/>
  <c r="N81" i="23"/>
  <c r="M81" i="23"/>
  <c r="L81" i="23"/>
  <c r="K81" i="23"/>
  <c r="J81" i="23"/>
  <c r="I81" i="23"/>
  <c r="H81" i="23"/>
  <c r="G81" i="23"/>
  <c r="F81" i="23"/>
  <c r="E81" i="23"/>
  <c r="AL80" i="23"/>
  <c r="AK80" i="23"/>
  <c r="AJ80" i="23"/>
  <c r="AI80" i="23"/>
  <c r="AH80" i="23"/>
  <c r="AG80" i="23"/>
  <c r="AF80" i="23"/>
  <c r="AE80" i="23"/>
  <c r="AD80" i="23"/>
  <c r="AC80" i="23"/>
  <c r="AB80" i="23"/>
  <c r="AA80" i="23"/>
  <c r="Z80" i="23"/>
  <c r="Y80" i="23"/>
  <c r="X80" i="23"/>
  <c r="W80" i="23"/>
  <c r="V80" i="23"/>
  <c r="U80" i="23"/>
  <c r="T80" i="23"/>
  <c r="S80" i="23"/>
  <c r="R80" i="23"/>
  <c r="Q80" i="23"/>
  <c r="P80" i="23"/>
  <c r="O80" i="23"/>
  <c r="N80" i="23"/>
  <c r="M80" i="23"/>
  <c r="L80" i="23"/>
  <c r="K80" i="23"/>
  <c r="J80" i="23"/>
  <c r="I80" i="23"/>
  <c r="H80" i="23"/>
  <c r="G80" i="23"/>
  <c r="F80" i="23"/>
  <c r="E80" i="23"/>
  <c r="AL79" i="23"/>
  <c r="AK79" i="23"/>
  <c r="AJ79" i="23"/>
  <c r="AI79" i="23"/>
  <c r="AH79" i="23"/>
  <c r="AG79" i="23"/>
  <c r="AF79" i="23"/>
  <c r="AE79" i="23"/>
  <c r="AD79" i="23"/>
  <c r="AC79" i="23"/>
  <c r="AB79" i="23"/>
  <c r="AA79" i="23"/>
  <c r="Z79" i="23"/>
  <c r="Y79" i="23"/>
  <c r="X79" i="23"/>
  <c r="W79" i="23"/>
  <c r="V79" i="23"/>
  <c r="U79" i="23"/>
  <c r="T79" i="23"/>
  <c r="S79" i="23"/>
  <c r="R79" i="23"/>
  <c r="Q79" i="23"/>
  <c r="P79" i="23"/>
  <c r="O79" i="23"/>
  <c r="N79" i="23"/>
  <c r="M79" i="23"/>
  <c r="L79" i="23"/>
  <c r="K79" i="23"/>
  <c r="J79" i="23"/>
  <c r="I79" i="23"/>
  <c r="H79" i="23"/>
  <c r="G79" i="23"/>
  <c r="F79" i="23"/>
  <c r="E79" i="23"/>
  <c r="AM77" i="23"/>
  <c r="AM76" i="23"/>
  <c r="AM75" i="23"/>
  <c r="AM74" i="23"/>
  <c r="AM73" i="23"/>
  <c r="AM72" i="23"/>
  <c r="AM71" i="23"/>
  <c r="AM70" i="23"/>
  <c r="AM69" i="23"/>
  <c r="AM68" i="23"/>
  <c r="AM67" i="23"/>
  <c r="AM66" i="23"/>
  <c r="AM65" i="23"/>
  <c r="AM64" i="23"/>
  <c r="AM63" i="23"/>
  <c r="AL59" i="23"/>
  <c r="AK59" i="23"/>
  <c r="AJ59" i="23"/>
  <c r="AI59" i="23"/>
  <c r="AH59" i="23"/>
  <c r="AG59" i="23"/>
  <c r="AF59" i="23"/>
  <c r="AE59" i="23"/>
  <c r="AD59" i="23"/>
  <c r="AC59" i="23"/>
  <c r="AB59" i="23"/>
  <c r="AA59" i="23"/>
  <c r="Z59" i="23"/>
  <c r="Y59" i="23"/>
  <c r="X59" i="23"/>
  <c r="W59" i="23"/>
  <c r="V59" i="23"/>
  <c r="U59" i="23"/>
  <c r="T59" i="23"/>
  <c r="S59" i="23"/>
  <c r="R59" i="23"/>
  <c r="Q59" i="23"/>
  <c r="P59" i="23"/>
  <c r="O59" i="23"/>
  <c r="N59" i="23"/>
  <c r="M59" i="23"/>
  <c r="L59" i="23"/>
  <c r="K59" i="23"/>
  <c r="J59" i="23"/>
  <c r="I59" i="23"/>
  <c r="H59" i="23"/>
  <c r="G59" i="23"/>
  <c r="F59" i="23"/>
  <c r="E59" i="23"/>
  <c r="AL58" i="23"/>
  <c r="AK58" i="23"/>
  <c r="AJ58" i="23"/>
  <c r="AI58" i="23"/>
  <c r="AH58" i="23"/>
  <c r="AG58" i="23"/>
  <c r="AF58" i="23"/>
  <c r="AE58" i="23"/>
  <c r="AD58" i="23"/>
  <c r="AC58" i="23"/>
  <c r="AB58" i="23"/>
  <c r="AA58" i="23"/>
  <c r="Z58" i="23"/>
  <c r="Y58" i="23"/>
  <c r="X58" i="23"/>
  <c r="W58" i="23"/>
  <c r="V58" i="23"/>
  <c r="U58" i="23"/>
  <c r="T58" i="23"/>
  <c r="S58" i="23"/>
  <c r="R58" i="23"/>
  <c r="Q58" i="23"/>
  <c r="P58" i="23"/>
  <c r="O58" i="23"/>
  <c r="N58" i="23"/>
  <c r="M58" i="23"/>
  <c r="L58" i="23"/>
  <c r="K58" i="23"/>
  <c r="J58" i="23"/>
  <c r="I58" i="23"/>
  <c r="H58" i="23"/>
  <c r="G58" i="23"/>
  <c r="F58" i="23"/>
  <c r="E58" i="23"/>
  <c r="AL57" i="23"/>
  <c r="AK57" i="23"/>
  <c r="AJ57" i="23"/>
  <c r="AI57" i="23"/>
  <c r="AH57" i="23"/>
  <c r="AG57" i="23"/>
  <c r="AF57" i="23"/>
  <c r="AE57" i="23"/>
  <c r="AD57" i="23"/>
  <c r="AC57" i="23"/>
  <c r="AB57" i="23"/>
  <c r="AA57" i="23"/>
  <c r="Z57" i="23"/>
  <c r="Y57" i="23"/>
  <c r="X57" i="23"/>
  <c r="W57" i="23"/>
  <c r="V57" i="23"/>
  <c r="U57" i="23"/>
  <c r="T57" i="23"/>
  <c r="S57" i="23"/>
  <c r="R57" i="23"/>
  <c r="Q57" i="23"/>
  <c r="P57" i="23"/>
  <c r="O57" i="23"/>
  <c r="N57" i="23"/>
  <c r="M57" i="23"/>
  <c r="L57" i="23"/>
  <c r="K57" i="23"/>
  <c r="J57" i="23"/>
  <c r="I57" i="23"/>
  <c r="H57" i="23"/>
  <c r="G57" i="23"/>
  <c r="F57" i="23"/>
  <c r="E57" i="23"/>
  <c r="AM55" i="23"/>
  <c r="AM54" i="23"/>
  <c r="AM53" i="23"/>
  <c r="AM52" i="23"/>
  <c r="AM51" i="23"/>
  <c r="AM50" i="23"/>
  <c r="AM49" i="23"/>
  <c r="AM48" i="23"/>
  <c r="AM47" i="23"/>
  <c r="AM46" i="23"/>
  <c r="AM45" i="23"/>
  <c r="AM44" i="23"/>
  <c r="AK41" i="23"/>
  <c r="AJ41" i="23"/>
  <c r="AI41" i="23"/>
  <c r="AH41" i="23"/>
  <c r="AG41" i="23"/>
  <c r="AF41" i="23"/>
  <c r="AE41" i="23"/>
  <c r="AD41" i="23"/>
  <c r="AC41" i="23"/>
  <c r="AB41" i="23"/>
  <c r="AA41" i="23"/>
  <c r="Z41" i="23"/>
  <c r="Y41" i="23"/>
  <c r="X41" i="23"/>
  <c r="W41" i="23"/>
  <c r="V41" i="23"/>
  <c r="U41" i="23"/>
  <c r="T41" i="23"/>
  <c r="S41" i="23"/>
  <c r="R41" i="23"/>
  <c r="Q41" i="23"/>
  <c r="P41" i="23"/>
  <c r="O41" i="23"/>
  <c r="M41" i="23"/>
  <c r="L41" i="23"/>
  <c r="K41" i="23"/>
  <c r="J41" i="23"/>
  <c r="I41" i="23"/>
  <c r="H41" i="23"/>
  <c r="G41" i="23"/>
  <c r="F41" i="23"/>
  <c r="E41" i="23"/>
  <c r="AL40" i="23"/>
  <c r="AK40" i="23"/>
  <c r="AJ40" i="23"/>
  <c r="AI40" i="23"/>
  <c r="AH40" i="23"/>
  <c r="AG40" i="23"/>
  <c r="AF40" i="23"/>
  <c r="AE40" i="23"/>
  <c r="AD40" i="23"/>
  <c r="AC40" i="23"/>
  <c r="AB40" i="23"/>
  <c r="AA40" i="23"/>
  <c r="Z40" i="23"/>
  <c r="Y40" i="23"/>
  <c r="X40" i="23"/>
  <c r="W40" i="23"/>
  <c r="V40" i="23"/>
  <c r="U40" i="23"/>
  <c r="T40" i="23"/>
  <c r="S40" i="23"/>
  <c r="R40" i="23"/>
  <c r="Q40" i="23"/>
  <c r="P40" i="23"/>
  <c r="O40" i="23"/>
  <c r="N40" i="23"/>
  <c r="M40" i="23"/>
  <c r="L40" i="23"/>
  <c r="K40" i="23"/>
  <c r="J40" i="23"/>
  <c r="I40" i="23"/>
  <c r="H40" i="23"/>
  <c r="G40" i="23"/>
  <c r="F40" i="23"/>
  <c r="E40" i="23"/>
  <c r="AL39" i="23"/>
  <c r="AK39" i="23"/>
  <c r="AJ39" i="23"/>
  <c r="AI39" i="23"/>
  <c r="AH39" i="23"/>
  <c r="AG39" i="23"/>
  <c r="AF39" i="23"/>
  <c r="AE39" i="23"/>
  <c r="AD39" i="23"/>
  <c r="AC39" i="23"/>
  <c r="AB39" i="23"/>
  <c r="AA39" i="23"/>
  <c r="Z39" i="23"/>
  <c r="Y39" i="23"/>
  <c r="X39" i="23"/>
  <c r="W39" i="23"/>
  <c r="V39" i="23"/>
  <c r="U39" i="23"/>
  <c r="T39" i="23"/>
  <c r="S39" i="23"/>
  <c r="R39" i="23"/>
  <c r="Q39" i="23"/>
  <c r="P39" i="23"/>
  <c r="O39" i="23"/>
  <c r="N39" i="23"/>
  <c r="M39" i="23"/>
  <c r="L39" i="23"/>
  <c r="K39" i="23"/>
  <c r="J39" i="23"/>
  <c r="I39" i="23"/>
  <c r="H39" i="23"/>
  <c r="G39" i="23"/>
  <c r="F39" i="23"/>
  <c r="E39" i="23"/>
  <c r="AL38" i="23"/>
  <c r="AK38" i="23"/>
  <c r="AJ38" i="23"/>
  <c r="AI38" i="23"/>
  <c r="AH38" i="23"/>
  <c r="AG38" i="23"/>
  <c r="AF38" i="23"/>
  <c r="AE38" i="23"/>
  <c r="AD38" i="23"/>
  <c r="AC38" i="23"/>
  <c r="AB38" i="23"/>
  <c r="AA38" i="23"/>
  <c r="Z38" i="23"/>
  <c r="Y38" i="23"/>
  <c r="X38" i="23"/>
  <c r="W38" i="23"/>
  <c r="V38" i="23"/>
  <c r="U38" i="23"/>
  <c r="T38" i="23"/>
  <c r="S38" i="23"/>
  <c r="R38" i="23"/>
  <c r="Q38" i="23"/>
  <c r="P38" i="23"/>
  <c r="O38" i="23"/>
  <c r="N38" i="23"/>
  <c r="M38" i="23"/>
  <c r="L38" i="23"/>
  <c r="K38" i="23"/>
  <c r="J38" i="23"/>
  <c r="I38" i="23"/>
  <c r="H38" i="23"/>
  <c r="G38" i="23"/>
  <c r="F38" i="23"/>
  <c r="E38" i="23"/>
  <c r="AM36" i="23"/>
  <c r="AM35" i="23"/>
  <c r="AM34" i="23"/>
  <c r="AM33" i="23"/>
  <c r="AM32" i="23"/>
  <c r="AM31" i="23"/>
  <c r="AM30" i="23"/>
  <c r="AM29" i="23"/>
  <c r="AM28" i="23"/>
  <c r="AM27" i="23"/>
  <c r="AM26" i="23"/>
  <c r="AM25" i="23"/>
  <c r="F16" i="23"/>
  <c r="G16" i="23"/>
  <c r="H16" i="23"/>
  <c r="I16" i="23"/>
  <c r="J16" i="23"/>
  <c r="K16" i="23"/>
  <c r="L16" i="23"/>
  <c r="M16" i="23"/>
  <c r="N16" i="23"/>
  <c r="O16" i="23"/>
  <c r="P16" i="23"/>
  <c r="Q16" i="23"/>
  <c r="R16" i="23"/>
  <c r="S16" i="23"/>
  <c r="U16" i="23"/>
  <c r="V16" i="23"/>
  <c r="W16" i="23"/>
  <c r="X16" i="23"/>
  <c r="Y16" i="23"/>
  <c r="Z16" i="23"/>
  <c r="AA16" i="23"/>
  <c r="AB16" i="23"/>
  <c r="AC16" i="23"/>
  <c r="AD16" i="23"/>
  <c r="AE16" i="23"/>
  <c r="AF16" i="23"/>
  <c r="AG16" i="23"/>
  <c r="AH16" i="23"/>
  <c r="AI16" i="23"/>
  <c r="AJ16" i="23"/>
  <c r="AK16" i="23"/>
  <c r="F15" i="23"/>
  <c r="G15" i="23"/>
  <c r="H15" i="23"/>
  <c r="I15" i="23"/>
  <c r="J15" i="23"/>
  <c r="K15" i="23"/>
  <c r="L15" i="23"/>
  <c r="M15" i="23"/>
  <c r="N15" i="23"/>
  <c r="O15" i="23"/>
  <c r="P15" i="23"/>
  <c r="Q15" i="23"/>
  <c r="R15" i="23"/>
  <c r="S15" i="23"/>
  <c r="U15" i="23"/>
  <c r="V15" i="23"/>
  <c r="W15" i="23"/>
  <c r="X15" i="23"/>
  <c r="Y15" i="23"/>
  <c r="Z15" i="23"/>
  <c r="AA15" i="23"/>
  <c r="AB15" i="23"/>
  <c r="AC15" i="23"/>
  <c r="AD15" i="23"/>
  <c r="AE15" i="23"/>
  <c r="AF15" i="23"/>
  <c r="AG15" i="23"/>
  <c r="AH15" i="23"/>
  <c r="AI15" i="23"/>
  <c r="AJ15" i="23"/>
  <c r="AK15" i="23"/>
  <c r="E16" i="23"/>
  <c r="E15" i="23"/>
  <c r="F14" i="23"/>
  <c r="G14" i="23"/>
  <c r="H14" i="23"/>
  <c r="I14" i="23"/>
  <c r="J14" i="23"/>
  <c r="K14" i="23"/>
  <c r="L14" i="23"/>
  <c r="M14" i="23"/>
  <c r="N14" i="23"/>
  <c r="O14" i="23"/>
  <c r="P14" i="23"/>
  <c r="Q14" i="23"/>
  <c r="R14" i="23"/>
  <c r="S14" i="23"/>
  <c r="U14" i="23"/>
  <c r="V14" i="23"/>
  <c r="W14" i="23"/>
  <c r="X14" i="23"/>
  <c r="Y14" i="23"/>
  <c r="Z14" i="23"/>
  <c r="AA14" i="23"/>
  <c r="AB14" i="23"/>
  <c r="AC14" i="23"/>
  <c r="AD14" i="23"/>
  <c r="AE14" i="23"/>
  <c r="AF14" i="23"/>
  <c r="AG14" i="23"/>
  <c r="AH14" i="23"/>
  <c r="AI14" i="23"/>
  <c r="AJ14" i="23"/>
  <c r="AK14" i="23"/>
  <c r="F13" i="23"/>
  <c r="G13" i="23"/>
  <c r="H13" i="23"/>
  <c r="I13" i="23"/>
  <c r="J13" i="23"/>
  <c r="K13" i="23"/>
  <c r="L13" i="23"/>
  <c r="M13" i="23"/>
  <c r="N13" i="23"/>
  <c r="O13" i="23"/>
  <c r="P13" i="23"/>
  <c r="Q13" i="23"/>
  <c r="R13" i="23"/>
  <c r="S13" i="23"/>
  <c r="U13" i="23"/>
  <c r="V13" i="23"/>
  <c r="W13" i="23"/>
  <c r="X13" i="23"/>
  <c r="Y13" i="23"/>
  <c r="Z13" i="23"/>
  <c r="AA13" i="23"/>
  <c r="AB13" i="23"/>
  <c r="AC13" i="23"/>
  <c r="AD13" i="23"/>
  <c r="AE13" i="23"/>
  <c r="AF13" i="23"/>
  <c r="AG13" i="23"/>
  <c r="AH13" i="23"/>
  <c r="AI13" i="23"/>
  <c r="AJ13" i="23"/>
  <c r="AK13" i="23"/>
  <c r="F12" i="23"/>
  <c r="G12" i="23"/>
  <c r="H12" i="23"/>
  <c r="I12" i="23"/>
  <c r="J12" i="23"/>
  <c r="K12" i="23"/>
  <c r="L12" i="23"/>
  <c r="M12" i="23"/>
  <c r="N12" i="23"/>
  <c r="O12" i="23"/>
  <c r="P12" i="23"/>
  <c r="Q12" i="23"/>
  <c r="R12" i="23"/>
  <c r="S12" i="23"/>
  <c r="U12" i="23"/>
  <c r="V12" i="23"/>
  <c r="W12" i="23"/>
  <c r="X12" i="23"/>
  <c r="Y12" i="23"/>
  <c r="Z12" i="23"/>
  <c r="AA12" i="23"/>
  <c r="AB12" i="23"/>
  <c r="AC12" i="23"/>
  <c r="AD12" i="23"/>
  <c r="AE12" i="23"/>
  <c r="AF12" i="23"/>
  <c r="AG12" i="23"/>
  <c r="AH12" i="23"/>
  <c r="AI12" i="23"/>
  <c r="AJ12" i="23"/>
  <c r="AK12" i="23"/>
  <c r="F11" i="23"/>
  <c r="G11" i="23"/>
  <c r="H11" i="23"/>
  <c r="I11" i="23"/>
  <c r="J11" i="23"/>
  <c r="K11" i="23"/>
  <c r="L11" i="23"/>
  <c r="M11" i="23"/>
  <c r="N11" i="23"/>
  <c r="O11" i="23"/>
  <c r="P11" i="23"/>
  <c r="Q11" i="23"/>
  <c r="R11" i="23"/>
  <c r="S11" i="23"/>
  <c r="U11" i="23"/>
  <c r="V11" i="23"/>
  <c r="W11" i="23"/>
  <c r="X11" i="23"/>
  <c r="Y11" i="23"/>
  <c r="Z11" i="23"/>
  <c r="AA11" i="23"/>
  <c r="AB11" i="23"/>
  <c r="AC11" i="23"/>
  <c r="AD11" i="23"/>
  <c r="AE11" i="23"/>
  <c r="AF11" i="23"/>
  <c r="AG11" i="23"/>
  <c r="AH11" i="23"/>
  <c r="AI11" i="23"/>
  <c r="AJ11" i="23"/>
  <c r="AK11" i="23"/>
  <c r="E12" i="23"/>
  <c r="E13" i="23"/>
  <c r="E14" i="23"/>
  <c r="E11" i="23"/>
  <c r="F10" i="23"/>
  <c r="G10" i="23"/>
  <c r="H10" i="23"/>
  <c r="I10" i="23"/>
  <c r="J10" i="23"/>
  <c r="K10" i="23"/>
  <c r="L10" i="23"/>
  <c r="M10" i="23"/>
  <c r="N10" i="23"/>
  <c r="O10" i="23"/>
  <c r="P10" i="23"/>
  <c r="Q10" i="23"/>
  <c r="R10" i="23"/>
  <c r="S10" i="23"/>
  <c r="U10" i="23"/>
  <c r="V10" i="23"/>
  <c r="W10" i="23"/>
  <c r="X10" i="23"/>
  <c r="Y10" i="23"/>
  <c r="Z10" i="23"/>
  <c r="AA10" i="23"/>
  <c r="AB10" i="23"/>
  <c r="AC10" i="23"/>
  <c r="AD10" i="23"/>
  <c r="AE10" i="23"/>
  <c r="AF10" i="23"/>
  <c r="AG10" i="23"/>
  <c r="AH10" i="23"/>
  <c r="AI10" i="23"/>
  <c r="AJ10" i="23"/>
  <c r="AK10" i="23"/>
  <c r="F9" i="23"/>
  <c r="G9" i="23"/>
  <c r="H9" i="23"/>
  <c r="I9" i="23"/>
  <c r="J9" i="23"/>
  <c r="K9" i="23"/>
  <c r="L9" i="23"/>
  <c r="M9" i="23"/>
  <c r="N9" i="23"/>
  <c r="O9" i="23"/>
  <c r="P9" i="23"/>
  <c r="Q9" i="23"/>
  <c r="R9" i="23"/>
  <c r="S9" i="23"/>
  <c r="U9" i="23"/>
  <c r="V9" i="23"/>
  <c r="W9" i="23"/>
  <c r="X9" i="23"/>
  <c r="Y9" i="23"/>
  <c r="Z9" i="23"/>
  <c r="AA9" i="23"/>
  <c r="AB9" i="23"/>
  <c r="AC9" i="23"/>
  <c r="AD9" i="23"/>
  <c r="AE9" i="23"/>
  <c r="AF9" i="23"/>
  <c r="AG9" i="23"/>
  <c r="AH9" i="23"/>
  <c r="AI9" i="23"/>
  <c r="AJ9" i="23"/>
  <c r="AK9" i="23"/>
  <c r="F8" i="23"/>
  <c r="G8" i="23"/>
  <c r="H8" i="23"/>
  <c r="I8" i="23"/>
  <c r="J8" i="23"/>
  <c r="K8" i="23"/>
  <c r="L8" i="23"/>
  <c r="M8" i="23"/>
  <c r="N8" i="23"/>
  <c r="O8" i="23"/>
  <c r="P8" i="23"/>
  <c r="Q8" i="23"/>
  <c r="R8" i="23"/>
  <c r="S8" i="23"/>
  <c r="U8" i="23"/>
  <c r="V8" i="23"/>
  <c r="W8" i="23"/>
  <c r="X8" i="23"/>
  <c r="Y8" i="23"/>
  <c r="Z8" i="23"/>
  <c r="AA8" i="23"/>
  <c r="AB8" i="23"/>
  <c r="AC8" i="23"/>
  <c r="AD8" i="23"/>
  <c r="AE8" i="23"/>
  <c r="AF8" i="23"/>
  <c r="AG8" i="23"/>
  <c r="AH8" i="23"/>
  <c r="AI8" i="23"/>
  <c r="AJ8" i="23"/>
  <c r="AK8" i="23"/>
  <c r="F7" i="23"/>
  <c r="G7" i="23"/>
  <c r="H7" i="23"/>
  <c r="I7" i="23"/>
  <c r="J7" i="23"/>
  <c r="K7" i="23"/>
  <c r="L7" i="23"/>
  <c r="M7" i="23"/>
  <c r="N7" i="23"/>
  <c r="O7" i="23"/>
  <c r="P7" i="23"/>
  <c r="Q7" i="23"/>
  <c r="R7" i="23"/>
  <c r="S7" i="23"/>
  <c r="U7" i="23"/>
  <c r="V7" i="23"/>
  <c r="W7" i="23"/>
  <c r="X7" i="23"/>
  <c r="Y7" i="23"/>
  <c r="Z7" i="23"/>
  <c r="AA7" i="23"/>
  <c r="AB7" i="23"/>
  <c r="AC7" i="23"/>
  <c r="AD7" i="23"/>
  <c r="AE7" i="23"/>
  <c r="AF7" i="23"/>
  <c r="AG7" i="23"/>
  <c r="AH7" i="23"/>
  <c r="AI7" i="23"/>
  <c r="AJ7" i="23"/>
  <c r="AK7" i="23"/>
  <c r="F6" i="23"/>
  <c r="G6" i="23"/>
  <c r="H6" i="23"/>
  <c r="I6" i="23"/>
  <c r="J6" i="23"/>
  <c r="K6" i="23"/>
  <c r="L6" i="23"/>
  <c r="M6" i="23"/>
  <c r="N6" i="23"/>
  <c r="O6" i="23"/>
  <c r="P6" i="23"/>
  <c r="Q6" i="23"/>
  <c r="R6" i="23"/>
  <c r="S6" i="23"/>
  <c r="U6" i="23"/>
  <c r="V6" i="23"/>
  <c r="W6" i="23"/>
  <c r="X6" i="23"/>
  <c r="Y6" i="23"/>
  <c r="Z6" i="23"/>
  <c r="AA6" i="23"/>
  <c r="AB6" i="23"/>
  <c r="AC6" i="23"/>
  <c r="AD6" i="23"/>
  <c r="AE6" i="23"/>
  <c r="AF6" i="23"/>
  <c r="AG6" i="23"/>
  <c r="AH6" i="23"/>
  <c r="AI6" i="23"/>
  <c r="AJ6" i="23"/>
  <c r="AK6" i="23"/>
  <c r="E7" i="23"/>
  <c r="E8" i="23"/>
  <c r="E9" i="23"/>
  <c r="E10" i="23"/>
  <c r="E6" i="23"/>
  <c r="F5" i="23"/>
  <c r="G5" i="23"/>
  <c r="H5" i="23"/>
  <c r="I5" i="23"/>
  <c r="J5" i="23"/>
  <c r="K5" i="23"/>
  <c r="L5" i="23"/>
  <c r="M5" i="23"/>
  <c r="N5" i="23"/>
  <c r="O5" i="23"/>
  <c r="P5" i="23"/>
  <c r="Q5" i="23"/>
  <c r="R5" i="23"/>
  <c r="S5" i="23"/>
  <c r="U5" i="23"/>
  <c r="V5" i="23"/>
  <c r="W5" i="23"/>
  <c r="X5" i="23"/>
  <c r="Y5" i="23"/>
  <c r="Z5" i="23"/>
  <c r="AA5" i="23"/>
  <c r="AB5" i="23"/>
  <c r="AC5" i="23"/>
  <c r="AD5" i="23"/>
  <c r="AE5" i="23"/>
  <c r="AF5" i="23"/>
  <c r="AG5" i="23"/>
  <c r="AH5" i="23"/>
  <c r="AI5" i="23"/>
  <c r="AJ5" i="23"/>
  <c r="AK5" i="23"/>
  <c r="F4" i="23"/>
  <c r="G4" i="23"/>
  <c r="H4" i="23"/>
  <c r="I4" i="23"/>
  <c r="J4" i="23"/>
  <c r="K4" i="23"/>
  <c r="L4" i="23"/>
  <c r="M4" i="23"/>
  <c r="N4" i="23"/>
  <c r="O4" i="23"/>
  <c r="P4" i="23"/>
  <c r="Q4" i="23"/>
  <c r="R4" i="23"/>
  <c r="S4" i="23"/>
  <c r="U4" i="23"/>
  <c r="V4" i="23"/>
  <c r="W4" i="23"/>
  <c r="X4" i="23"/>
  <c r="Y4" i="23"/>
  <c r="Z4" i="23"/>
  <c r="AA4" i="23"/>
  <c r="AB4" i="23"/>
  <c r="AC4" i="23"/>
  <c r="AD4" i="23"/>
  <c r="AE4" i="23"/>
  <c r="AF4" i="23"/>
  <c r="AG4" i="23"/>
  <c r="AH4" i="23"/>
  <c r="AI4" i="23"/>
  <c r="AJ4" i="23"/>
  <c r="AK4" i="23"/>
  <c r="F3" i="23"/>
  <c r="G3" i="23"/>
  <c r="H3" i="23"/>
  <c r="I3" i="23"/>
  <c r="J3" i="23"/>
  <c r="K3" i="23"/>
  <c r="L3" i="23"/>
  <c r="M3" i="23"/>
  <c r="N3" i="23"/>
  <c r="O3" i="23"/>
  <c r="P3" i="23"/>
  <c r="Q3" i="23"/>
  <c r="R3" i="23"/>
  <c r="S3" i="23"/>
  <c r="U3" i="23"/>
  <c r="V3" i="23"/>
  <c r="W3" i="23"/>
  <c r="X3" i="23"/>
  <c r="Y3" i="23"/>
  <c r="Z3" i="23"/>
  <c r="AA3" i="23"/>
  <c r="AB3" i="23"/>
  <c r="AC3" i="23"/>
  <c r="AD3" i="23"/>
  <c r="AE3" i="23"/>
  <c r="AF3" i="23"/>
  <c r="AG3" i="23"/>
  <c r="AH3" i="23"/>
  <c r="AI3" i="23"/>
  <c r="AJ3" i="23"/>
  <c r="AK3" i="23"/>
  <c r="E4" i="23"/>
  <c r="E5" i="23"/>
  <c r="E3" i="23"/>
  <c r="AK22" i="23"/>
  <c r="AJ22" i="23"/>
  <c r="AI22" i="23"/>
  <c r="AH22" i="23"/>
  <c r="AG22" i="23"/>
  <c r="AF22" i="23"/>
  <c r="AE22" i="23"/>
  <c r="AD22" i="23"/>
  <c r="AC22" i="23"/>
  <c r="AB22" i="23"/>
  <c r="AA22" i="23"/>
  <c r="Z22" i="23"/>
  <c r="Y22" i="23"/>
  <c r="X22" i="23"/>
  <c r="W22" i="23"/>
  <c r="V22" i="23"/>
  <c r="U22" i="23"/>
  <c r="S22" i="23"/>
  <c r="R22" i="23"/>
  <c r="Q22" i="23"/>
  <c r="P22" i="23"/>
  <c r="O22" i="23"/>
  <c r="N22" i="23"/>
  <c r="M22" i="23"/>
  <c r="L22" i="23"/>
  <c r="K22" i="23"/>
  <c r="J22" i="23"/>
  <c r="I22" i="23"/>
  <c r="H22" i="23"/>
  <c r="G22" i="23"/>
  <c r="F22" i="23"/>
  <c r="E22" i="23"/>
  <c r="AL21" i="23"/>
  <c r="AK21" i="23"/>
  <c r="AJ21" i="23"/>
  <c r="AI21" i="23"/>
  <c r="AH21" i="23"/>
  <c r="AG21" i="23"/>
  <c r="AF21" i="23"/>
  <c r="AE21" i="23"/>
  <c r="AD21" i="23"/>
  <c r="AC21" i="23"/>
  <c r="AB21" i="23"/>
  <c r="AA21" i="23"/>
  <c r="Z21" i="23"/>
  <c r="Y21" i="23"/>
  <c r="X21" i="23"/>
  <c r="W21" i="23"/>
  <c r="V21" i="23"/>
  <c r="U21" i="23"/>
  <c r="T21" i="23"/>
  <c r="S21" i="23"/>
  <c r="R21" i="23"/>
  <c r="Q21" i="23"/>
  <c r="P21" i="23"/>
  <c r="O21" i="23"/>
  <c r="N21" i="23"/>
  <c r="M21" i="23"/>
  <c r="L21" i="23"/>
  <c r="K21" i="23"/>
  <c r="J21" i="23"/>
  <c r="I21" i="23"/>
  <c r="H21" i="23"/>
  <c r="G21" i="23"/>
  <c r="F21" i="23"/>
  <c r="E21" i="23"/>
  <c r="AL20" i="23"/>
  <c r="AK20" i="23"/>
  <c r="AJ20" i="23"/>
  <c r="AI20" i="23"/>
  <c r="AH20" i="23"/>
  <c r="AG20" i="23"/>
  <c r="AF20" i="23"/>
  <c r="AE20" i="23"/>
  <c r="AD20" i="23"/>
  <c r="AC20" i="23"/>
  <c r="AB20" i="23"/>
  <c r="AA20" i="23"/>
  <c r="Z20" i="23"/>
  <c r="Y20" i="23"/>
  <c r="X20" i="23"/>
  <c r="W20" i="23"/>
  <c r="V20" i="23"/>
  <c r="U20" i="23"/>
  <c r="T20" i="23"/>
  <c r="S20" i="23"/>
  <c r="R20" i="23"/>
  <c r="Q20" i="23"/>
  <c r="P20" i="23"/>
  <c r="O20" i="23"/>
  <c r="N20" i="23"/>
  <c r="M20" i="23"/>
  <c r="L20" i="23"/>
  <c r="K20" i="23"/>
  <c r="J20" i="23"/>
  <c r="I20" i="23"/>
  <c r="H20" i="23"/>
  <c r="G20" i="23"/>
  <c r="F20" i="23"/>
  <c r="E20" i="23"/>
  <c r="AL19" i="23"/>
  <c r="AK19" i="23"/>
  <c r="AJ19" i="23"/>
  <c r="AI19" i="23"/>
  <c r="AH19" i="23"/>
  <c r="AG19"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F19" i="23"/>
  <c r="E19" i="23"/>
  <c r="AL18" i="23"/>
  <c r="AK18" i="23"/>
  <c r="AJ18" i="23"/>
  <c r="AI18" i="23"/>
  <c r="AH18" i="23"/>
  <c r="AG18" i="23"/>
  <c r="AF18" i="23"/>
  <c r="AE18" i="23"/>
  <c r="AD18" i="23"/>
  <c r="AC18" i="23"/>
  <c r="AB18" i="23"/>
  <c r="AA18" i="23"/>
  <c r="Z18" i="23"/>
  <c r="Y18" i="23"/>
  <c r="X18" i="23"/>
  <c r="W18" i="23"/>
  <c r="V18" i="23"/>
  <c r="U18" i="23"/>
  <c r="T18" i="23"/>
  <c r="S18" i="23"/>
  <c r="R18" i="23"/>
  <c r="Q18" i="23"/>
  <c r="P18" i="23"/>
  <c r="O18" i="23"/>
  <c r="N18" i="23"/>
  <c r="M18" i="23"/>
  <c r="L18" i="23"/>
  <c r="K18" i="23"/>
  <c r="J18" i="23"/>
  <c r="I18" i="23"/>
  <c r="H18" i="23"/>
  <c r="G18" i="23"/>
  <c r="F18" i="23"/>
  <c r="E18" i="23"/>
  <c r="AM16" i="23"/>
  <c r="AM15" i="23"/>
  <c r="AM14" i="23"/>
  <c r="AM13" i="23"/>
  <c r="AM12" i="23"/>
  <c r="AM11" i="23"/>
  <c r="AM10" i="23"/>
  <c r="AM9" i="23"/>
  <c r="AM8" i="23"/>
  <c r="AM7" i="23"/>
  <c r="AM6" i="23"/>
  <c r="AM5" i="23"/>
  <c r="AM4" i="23"/>
  <c r="AM3" i="23"/>
  <c r="H22" i="22"/>
  <c r="G22" i="22"/>
  <c r="F22" i="22"/>
  <c r="I22" i="22"/>
  <c r="J22" i="22"/>
  <c r="K22" i="22"/>
  <c r="L22" i="22"/>
  <c r="M22" i="22"/>
  <c r="N22" i="22"/>
  <c r="O22" i="22"/>
  <c r="P22" i="22"/>
  <c r="Q22" i="22"/>
  <c r="R22" i="22"/>
  <c r="S22" i="22"/>
  <c r="T22" i="22"/>
  <c r="U22" i="22"/>
  <c r="V22" i="22"/>
  <c r="W22" i="22"/>
  <c r="X22" i="22"/>
  <c r="Y22" i="22"/>
  <c r="Z22" i="22"/>
  <c r="AA22" i="22"/>
  <c r="AB22" i="22"/>
  <c r="AC22" i="22"/>
  <c r="AD22" i="22"/>
  <c r="AE22" i="22"/>
  <c r="AF22" i="22"/>
  <c r="AG22" i="22"/>
  <c r="AH22" i="22"/>
  <c r="AI22" i="22"/>
  <c r="AJ22" i="22"/>
  <c r="AK22" i="22"/>
  <c r="AL22" i="22"/>
  <c r="E22" i="22"/>
  <c r="AM12" i="21"/>
  <c r="AS12" i="21"/>
  <c r="AM13" i="21"/>
  <c r="AS13" i="21"/>
  <c r="AM14" i="21"/>
  <c r="AS14" i="21"/>
  <c r="AM15" i="21"/>
  <c r="AS15" i="21"/>
  <c r="AM16" i="21"/>
  <c r="AS16" i="21"/>
  <c r="AR12" i="21"/>
  <c r="AR13" i="21"/>
  <c r="AR14" i="21"/>
  <c r="AR15" i="21"/>
  <c r="AR16" i="21"/>
  <c r="AQ12" i="21"/>
  <c r="AQ13" i="21"/>
  <c r="AQ14" i="21"/>
  <c r="AQ15" i="21"/>
  <c r="AQ16" i="21"/>
  <c r="AP12" i="21"/>
  <c r="AP13" i="21"/>
  <c r="AP14" i="21"/>
  <c r="AP15" i="21"/>
  <c r="AP16" i="21"/>
  <c r="F21" i="21"/>
  <c r="G21" i="21"/>
  <c r="H21" i="21"/>
  <c r="I21" i="21"/>
  <c r="J21" i="21"/>
  <c r="K21" i="21"/>
  <c r="L21" i="21"/>
  <c r="M21" i="21"/>
  <c r="N21" i="21"/>
  <c r="O21" i="21"/>
  <c r="P21" i="21"/>
  <c r="Q21" i="21"/>
  <c r="R21" i="21"/>
  <c r="S21" i="21"/>
  <c r="T21" i="21"/>
  <c r="U21" i="21"/>
  <c r="V21" i="21"/>
  <c r="W21" i="21"/>
  <c r="X21" i="21"/>
  <c r="Y21" i="21"/>
  <c r="Z21" i="21"/>
  <c r="AA21" i="21"/>
  <c r="AB21" i="21"/>
  <c r="AC21" i="21"/>
  <c r="AD21" i="21"/>
  <c r="AE21" i="21"/>
  <c r="AF21" i="21"/>
  <c r="AG21" i="21"/>
  <c r="AH21" i="21"/>
  <c r="AI21" i="21"/>
  <c r="AJ21" i="21"/>
  <c r="AK21" i="21"/>
  <c r="AL21" i="21"/>
  <c r="E21" i="21"/>
  <c r="AL18" i="20"/>
  <c r="X18" i="20"/>
  <c r="N18" i="20"/>
  <c r="H18" i="20"/>
  <c r="G18" i="20"/>
  <c r="F18" i="20"/>
  <c r="I18" i="20"/>
  <c r="J18" i="20"/>
  <c r="K18" i="20"/>
  <c r="L18" i="20"/>
  <c r="M18" i="20"/>
  <c r="O18" i="20"/>
  <c r="P18" i="20"/>
  <c r="Q18" i="20"/>
  <c r="R18" i="20"/>
  <c r="S18" i="20"/>
  <c r="T18" i="20"/>
  <c r="U18" i="20"/>
  <c r="V18" i="20"/>
  <c r="W18" i="20"/>
  <c r="Y18" i="20"/>
  <c r="Z18" i="20"/>
  <c r="AA18" i="20"/>
  <c r="AB18" i="20"/>
  <c r="AC18" i="20"/>
  <c r="AD18" i="20"/>
  <c r="AE18" i="20"/>
  <c r="AF18" i="20"/>
  <c r="AG18" i="20"/>
  <c r="AH18" i="20"/>
  <c r="AI18" i="20"/>
  <c r="AJ18" i="20"/>
  <c r="AK18" i="20"/>
  <c r="E18" i="20"/>
  <c r="Q18" i="19"/>
  <c r="E18" i="19"/>
  <c r="F18" i="19"/>
  <c r="G18" i="19"/>
  <c r="H18" i="19"/>
  <c r="I18" i="19"/>
  <c r="J18" i="19"/>
  <c r="K18" i="19"/>
  <c r="L18" i="19"/>
  <c r="M18" i="19"/>
  <c r="N18" i="19"/>
  <c r="O18" i="19"/>
  <c r="P18" i="19"/>
  <c r="R18" i="19"/>
  <c r="S18" i="19"/>
  <c r="T18" i="19"/>
  <c r="U18" i="19"/>
  <c r="V18" i="19"/>
  <c r="W18" i="19"/>
  <c r="X18" i="19"/>
  <c r="Y18" i="19"/>
  <c r="Z18" i="19"/>
  <c r="AA18" i="19"/>
  <c r="AB18" i="19"/>
  <c r="AC18" i="19"/>
  <c r="AD18" i="19"/>
  <c r="AE18" i="19"/>
  <c r="AF18" i="19"/>
  <c r="AG18" i="19"/>
  <c r="AH18" i="19"/>
  <c r="AI18" i="19"/>
  <c r="AJ18" i="19"/>
  <c r="AK18" i="19"/>
  <c r="AL18" i="19"/>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E21" i="6"/>
  <c r="F21" i="22"/>
  <c r="G21" i="22"/>
  <c r="H21" i="22"/>
  <c r="I21" i="22"/>
  <c r="J21" i="22"/>
  <c r="K21" i="22"/>
  <c r="L21" i="22"/>
  <c r="M21" i="22"/>
  <c r="N21" i="22"/>
  <c r="O21" i="22"/>
  <c r="P21" i="22"/>
  <c r="Q21" i="22"/>
  <c r="R21" i="22"/>
  <c r="S21" i="22"/>
  <c r="T21" i="22"/>
  <c r="U21" i="22"/>
  <c r="V21" i="22"/>
  <c r="W21" i="22"/>
  <c r="X21" i="22"/>
  <c r="Y21" i="22"/>
  <c r="Z21" i="22"/>
  <c r="AA21" i="22"/>
  <c r="AB21" i="22"/>
  <c r="AC21" i="22"/>
  <c r="AD21" i="22"/>
  <c r="AE21" i="22"/>
  <c r="AF21" i="22"/>
  <c r="AG21" i="22"/>
  <c r="AH21" i="22"/>
  <c r="AI21" i="22"/>
  <c r="AJ21" i="22"/>
  <c r="AK21" i="22"/>
  <c r="AL21" i="22"/>
  <c r="F20" i="22"/>
  <c r="G20" i="22"/>
  <c r="H20" i="22"/>
  <c r="I20" i="22"/>
  <c r="J20" i="22"/>
  <c r="K20" i="22"/>
  <c r="L20" i="22"/>
  <c r="M20" i="22"/>
  <c r="N20" i="22"/>
  <c r="O20" i="22"/>
  <c r="P20" i="22"/>
  <c r="Q20" i="22"/>
  <c r="R20" i="22"/>
  <c r="S20" i="22"/>
  <c r="T20" i="22"/>
  <c r="U20" i="22"/>
  <c r="V20" i="22"/>
  <c r="W20" i="22"/>
  <c r="X20" i="22"/>
  <c r="Y20" i="22"/>
  <c r="Z20" i="22"/>
  <c r="AA20" i="22"/>
  <c r="AB20" i="22"/>
  <c r="AC20" i="22"/>
  <c r="AD20" i="22"/>
  <c r="AE20" i="22"/>
  <c r="AF20" i="22"/>
  <c r="AG20" i="22"/>
  <c r="AH20" i="22"/>
  <c r="AI20" i="22"/>
  <c r="AJ20" i="22"/>
  <c r="AK20" i="22"/>
  <c r="AL20" i="22"/>
  <c r="F19" i="22"/>
  <c r="G19" i="22"/>
  <c r="H19" i="22"/>
  <c r="I19" i="22"/>
  <c r="J19" i="22"/>
  <c r="K19" i="22"/>
  <c r="L19" i="22"/>
  <c r="M19" i="22"/>
  <c r="N19" i="22"/>
  <c r="O19" i="22"/>
  <c r="P19" i="22"/>
  <c r="Q19" i="22"/>
  <c r="R19" i="22"/>
  <c r="S19" i="22"/>
  <c r="T19" i="22"/>
  <c r="U19" i="22"/>
  <c r="V19" i="22"/>
  <c r="W19" i="22"/>
  <c r="X19" i="22"/>
  <c r="Y19" i="22"/>
  <c r="Z19" i="22"/>
  <c r="AA19" i="22"/>
  <c r="AB19" i="22"/>
  <c r="AC19" i="22"/>
  <c r="AD19" i="22"/>
  <c r="AE19" i="22"/>
  <c r="AF19" i="22"/>
  <c r="AG19" i="22"/>
  <c r="AH19" i="22"/>
  <c r="AI19" i="22"/>
  <c r="AJ19" i="22"/>
  <c r="AK19" i="22"/>
  <c r="AL19" i="22"/>
  <c r="F18" i="22"/>
  <c r="G18" i="22"/>
  <c r="H18" i="22"/>
  <c r="I18" i="22"/>
  <c r="J18" i="22"/>
  <c r="K18" i="22"/>
  <c r="L18" i="22"/>
  <c r="M18" i="22"/>
  <c r="N18" i="22"/>
  <c r="O18" i="22"/>
  <c r="P18" i="22"/>
  <c r="Q18" i="22"/>
  <c r="R18" i="22"/>
  <c r="S18" i="22"/>
  <c r="T18" i="22"/>
  <c r="U18" i="22"/>
  <c r="V18" i="22"/>
  <c r="W18" i="22"/>
  <c r="X18" i="22"/>
  <c r="Y18" i="22"/>
  <c r="Z18" i="22"/>
  <c r="AA18" i="22"/>
  <c r="AB18" i="22"/>
  <c r="AC18" i="22"/>
  <c r="AD18" i="22"/>
  <c r="AE18" i="22"/>
  <c r="AF18" i="22"/>
  <c r="AG18" i="22"/>
  <c r="AH18" i="22"/>
  <c r="AI18" i="22"/>
  <c r="AJ18" i="22"/>
  <c r="AK18" i="22"/>
  <c r="AL18" i="22"/>
  <c r="E21" i="22"/>
  <c r="E20" i="22"/>
  <c r="E19" i="22"/>
  <c r="E18" i="22"/>
  <c r="F20" i="21"/>
  <c r="G20" i="21"/>
  <c r="H20" i="21"/>
  <c r="I20" i="21"/>
  <c r="J20" i="21"/>
  <c r="K20" i="21"/>
  <c r="L20" i="21"/>
  <c r="M20" i="21"/>
  <c r="N20" i="21"/>
  <c r="O20" i="21"/>
  <c r="P20" i="21"/>
  <c r="Q20" i="21"/>
  <c r="R20" i="21"/>
  <c r="S20" i="21"/>
  <c r="T20" i="21"/>
  <c r="U20" i="21"/>
  <c r="V20" i="21"/>
  <c r="W20" i="21"/>
  <c r="X20" i="21"/>
  <c r="Y20" i="21"/>
  <c r="Z20" i="21"/>
  <c r="AA20" i="21"/>
  <c r="AB20" i="21"/>
  <c r="AC20" i="21"/>
  <c r="AD20" i="21"/>
  <c r="AE20" i="21"/>
  <c r="AF20" i="21"/>
  <c r="AG20" i="21"/>
  <c r="AH20" i="21"/>
  <c r="AI20" i="21"/>
  <c r="AJ20" i="21"/>
  <c r="AK20" i="21"/>
  <c r="AL20" i="21"/>
  <c r="F19" i="21"/>
  <c r="G19" i="21"/>
  <c r="H19" i="21"/>
  <c r="I19" i="21"/>
  <c r="J19" i="21"/>
  <c r="K19" i="21"/>
  <c r="L19" i="21"/>
  <c r="M19" i="21"/>
  <c r="N19" i="21"/>
  <c r="O19" i="21"/>
  <c r="P19" i="21"/>
  <c r="Q19" i="21"/>
  <c r="R19" i="21"/>
  <c r="S19" i="21"/>
  <c r="T19" i="21"/>
  <c r="U19" i="21"/>
  <c r="V19" i="21"/>
  <c r="W19" i="21"/>
  <c r="X19" i="21"/>
  <c r="Y19" i="21"/>
  <c r="Z19" i="21"/>
  <c r="AA19" i="21"/>
  <c r="AB19" i="21"/>
  <c r="AC19" i="21"/>
  <c r="AD19" i="21"/>
  <c r="AE19" i="21"/>
  <c r="AF19" i="21"/>
  <c r="AG19" i="21"/>
  <c r="AH19" i="21"/>
  <c r="AI19" i="21"/>
  <c r="AJ19" i="21"/>
  <c r="AK19" i="21"/>
  <c r="AL19" i="21"/>
  <c r="F18" i="21"/>
  <c r="G18" i="21"/>
  <c r="H18" i="21"/>
  <c r="I18" i="21"/>
  <c r="J18" i="21"/>
  <c r="K18" i="21"/>
  <c r="L18" i="21"/>
  <c r="M18" i="21"/>
  <c r="N18" i="21"/>
  <c r="O18" i="21"/>
  <c r="P18" i="21"/>
  <c r="Q18" i="21"/>
  <c r="R18" i="21"/>
  <c r="S18" i="21"/>
  <c r="T18" i="21"/>
  <c r="U18" i="21"/>
  <c r="V18" i="21"/>
  <c r="W18" i="21"/>
  <c r="X18" i="21"/>
  <c r="Y18" i="21"/>
  <c r="Z18" i="21"/>
  <c r="AA18" i="21"/>
  <c r="AB18" i="21"/>
  <c r="AC18" i="21"/>
  <c r="AD18" i="21"/>
  <c r="AE18" i="21"/>
  <c r="AF18" i="21"/>
  <c r="AG18" i="21"/>
  <c r="AH18" i="21"/>
  <c r="AI18" i="21"/>
  <c r="AJ18" i="21"/>
  <c r="AK18" i="21"/>
  <c r="AL18" i="21"/>
  <c r="E20" i="21"/>
  <c r="E19" i="21"/>
  <c r="E18" i="21"/>
  <c r="AM12" i="20"/>
  <c r="AS12" i="20"/>
  <c r="AQ12" i="20"/>
  <c r="AP12" i="20"/>
  <c r="AP13" i="20"/>
  <c r="AR12" i="20"/>
  <c r="E17" i="6"/>
  <c r="F1" i="22"/>
  <c r="G1" i="22"/>
  <c r="H1" i="22"/>
  <c r="I1" i="22"/>
  <c r="J1" i="22"/>
  <c r="K1" i="22"/>
  <c r="L1" i="22"/>
  <c r="M1" i="22"/>
  <c r="N1" i="22"/>
  <c r="O1" i="22"/>
  <c r="P1" i="22"/>
  <c r="Q1" i="22"/>
  <c r="R1" i="22"/>
  <c r="S1" i="22"/>
  <c r="T1" i="22"/>
  <c r="U1" i="22"/>
  <c r="V1" i="22"/>
  <c r="W1" i="22"/>
  <c r="X1" i="22"/>
  <c r="Y1" i="22"/>
  <c r="Z1" i="22"/>
  <c r="AA1" i="22"/>
  <c r="AB1" i="22"/>
  <c r="AC1" i="22"/>
  <c r="AD1" i="22"/>
  <c r="AE1" i="22"/>
  <c r="AF1" i="22"/>
  <c r="AG1" i="22"/>
  <c r="AH1" i="22"/>
  <c r="AI1" i="22"/>
  <c r="AJ1" i="22"/>
  <c r="AK1" i="22"/>
  <c r="AL1" i="22"/>
  <c r="E1" i="22"/>
  <c r="F108" i="23"/>
  <c r="G108" i="23"/>
  <c r="H108" i="23"/>
  <c r="I108" i="23"/>
  <c r="J108" i="23"/>
  <c r="K108" i="23"/>
  <c r="L108" i="23"/>
  <c r="M108" i="23"/>
  <c r="N108" i="23"/>
  <c r="O108" i="23"/>
  <c r="P108" i="23"/>
  <c r="Q108" i="23"/>
  <c r="R108" i="23"/>
  <c r="S108" i="23"/>
  <c r="T108" i="23"/>
  <c r="U108" i="23"/>
  <c r="V108" i="23"/>
  <c r="W108" i="23"/>
  <c r="X108" i="23"/>
  <c r="Y108" i="23"/>
  <c r="Z108" i="23"/>
  <c r="AA108" i="23"/>
  <c r="AB108" i="23"/>
  <c r="AC108" i="23"/>
  <c r="AD108" i="23"/>
  <c r="AE108" i="23"/>
  <c r="AF108" i="23"/>
  <c r="AG108" i="23"/>
  <c r="AH108" i="23"/>
  <c r="AI108" i="23"/>
  <c r="AJ108" i="23"/>
  <c r="AK108" i="23"/>
  <c r="AL108" i="23"/>
  <c r="E108" i="23"/>
  <c r="F1" i="23"/>
  <c r="G1" i="23"/>
  <c r="H1" i="23"/>
  <c r="I1" i="23"/>
  <c r="J1" i="23"/>
  <c r="K1" i="23"/>
  <c r="L1" i="23"/>
  <c r="M1" i="23"/>
  <c r="N1" i="23"/>
  <c r="O1" i="23"/>
  <c r="P1" i="23"/>
  <c r="Q1" i="23"/>
  <c r="R1" i="23"/>
  <c r="S1" i="23"/>
  <c r="T1" i="23"/>
  <c r="U1" i="23"/>
  <c r="V1" i="23"/>
  <c r="W1" i="23"/>
  <c r="X1" i="23"/>
  <c r="Y1" i="23"/>
  <c r="Z1" i="23"/>
  <c r="AA1" i="23"/>
  <c r="AB1" i="23"/>
  <c r="AC1" i="23"/>
  <c r="AD1" i="23"/>
  <c r="AE1" i="23"/>
  <c r="AF1" i="23"/>
  <c r="AG1" i="23"/>
  <c r="AH1" i="23"/>
  <c r="AI1" i="23"/>
  <c r="AJ1" i="23"/>
  <c r="AK1" i="23"/>
  <c r="AL1" i="23"/>
  <c r="E1" i="23"/>
  <c r="AP2" i="22"/>
  <c r="AM2" i="22"/>
  <c r="AS2" i="22"/>
  <c r="AM3" i="22"/>
  <c r="AS3" i="22"/>
  <c r="AM4" i="22"/>
  <c r="AS4" i="22"/>
  <c r="AM5" i="22"/>
  <c r="AS5" i="22"/>
  <c r="AM6" i="22"/>
  <c r="AS6" i="22"/>
  <c r="AM7" i="22"/>
  <c r="AS7" i="22"/>
  <c r="AM8" i="22"/>
  <c r="AS8" i="22"/>
  <c r="AM9" i="22"/>
  <c r="AS9" i="22"/>
  <c r="AM10" i="22"/>
  <c r="AS10" i="22"/>
  <c r="AM11" i="22"/>
  <c r="AS11" i="22"/>
  <c r="AM12" i="22"/>
  <c r="AS12" i="22"/>
  <c r="AM13" i="22"/>
  <c r="AS13" i="22"/>
  <c r="AM14" i="22"/>
  <c r="AS14" i="22"/>
  <c r="AM15" i="22"/>
  <c r="AS15" i="22"/>
  <c r="AM16" i="22"/>
  <c r="AS16" i="22"/>
  <c r="AP4" i="22"/>
  <c r="AQ4" i="22"/>
  <c r="AR4" i="22"/>
  <c r="AP3" i="22"/>
  <c r="AQ3" i="22"/>
  <c r="AR3" i="22"/>
  <c r="AP9" i="22"/>
  <c r="AQ9" i="22"/>
  <c r="AR9" i="22"/>
  <c r="AP15" i="22"/>
  <c r="AQ15" i="22"/>
  <c r="AR15" i="22"/>
  <c r="AQ2" i="22"/>
  <c r="AR2" i="22"/>
  <c r="AP7" i="22"/>
  <c r="AQ7" i="22"/>
  <c r="AR7" i="22"/>
  <c r="AP8" i="22"/>
  <c r="AQ8" i="22"/>
  <c r="AR8" i="22"/>
  <c r="AP12" i="22"/>
  <c r="AQ12" i="22"/>
  <c r="AR12" i="22"/>
  <c r="AP13" i="22"/>
  <c r="AQ13" i="22"/>
  <c r="AR13" i="22"/>
  <c r="AP16" i="22"/>
  <c r="AQ16" i="22"/>
  <c r="AR16" i="22"/>
  <c r="AP6" i="22"/>
  <c r="AQ6" i="22"/>
  <c r="AR6" i="22"/>
  <c r="AP11" i="22"/>
  <c r="AQ11" i="22"/>
  <c r="AR11" i="22"/>
  <c r="AP14" i="22"/>
  <c r="AQ14" i="22"/>
  <c r="AR14" i="22"/>
  <c r="AP5" i="22"/>
  <c r="AQ5" i="22"/>
  <c r="AR5" i="22"/>
  <c r="AP10" i="22"/>
  <c r="AQ10" i="22"/>
  <c r="AR10" i="22"/>
  <c r="A35" i="22" a="1"/>
  <c r="A35" i="22"/>
  <c r="E24" i="22"/>
  <c r="E25" i="22"/>
  <c r="F25" i="22"/>
  <c r="G25" i="22"/>
  <c r="H25" i="22"/>
  <c r="I25" i="22"/>
  <c r="J25" i="22"/>
  <c r="K25" i="22"/>
  <c r="L25" i="22"/>
  <c r="M25" i="22"/>
  <c r="N25" i="22"/>
  <c r="O25" i="22"/>
  <c r="P25" i="22"/>
  <c r="Q25" i="22"/>
  <c r="R25" i="22"/>
  <c r="S25" i="22"/>
  <c r="T25" i="22"/>
  <c r="U25" i="22"/>
  <c r="V25" i="22"/>
  <c r="W25" i="22"/>
  <c r="X25" i="22"/>
  <c r="Y25" i="22"/>
  <c r="Z25" i="22"/>
  <c r="AA25" i="22"/>
  <c r="AB25" i="22"/>
  <c r="AC25" i="22"/>
  <c r="AD25" i="22"/>
  <c r="AE25" i="22"/>
  <c r="AF25" i="22"/>
  <c r="AG25" i="22"/>
  <c r="AH25" i="22"/>
  <c r="AI25" i="22"/>
  <c r="AJ25" i="22"/>
  <c r="AK25" i="22"/>
  <c r="AL25" i="22"/>
  <c r="H24" i="22"/>
  <c r="F24" i="22"/>
  <c r="G24" i="22"/>
  <c r="I24" i="22"/>
  <c r="J24" i="22"/>
  <c r="K24" i="22"/>
  <c r="L24" i="22"/>
  <c r="M24" i="22"/>
  <c r="N24" i="22"/>
  <c r="O24" i="22"/>
  <c r="P24" i="22"/>
  <c r="Q24" i="22"/>
  <c r="R24" i="22"/>
  <c r="S24" i="22"/>
  <c r="T24" i="22"/>
  <c r="U24" i="22"/>
  <c r="V24" i="22"/>
  <c r="W24" i="22"/>
  <c r="X24" i="22"/>
  <c r="Y24" i="22"/>
  <c r="Z24" i="22"/>
  <c r="AA24" i="22"/>
  <c r="AB24" i="22"/>
  <c r="AC24" i="22"/>
  <c r="AD24" i="22"/>
  <c r="AE24" i="22"/>
  <c r="AF24" i="22"/>
  <c r="AG24" i="22"/>
  <c r="AH24" i="22"/>
  <c r="AI24" i="22"/>
  <c r="AJ24" i="22"/>
  <c r="AK24" i="22"/>
  <c r="AL24" i="22"/>
  <c r="E29" i="22" a="1"/>
  <c r="E29" i="22"/>
  <c r="AP2" i="21"/>
  <c r="AM2" i="21"/>
  <c r="AS2" i="21"/>
  <c r="AM3" i="21"/>
  <c r="AS3" i="21"/>
  <c r="AM4" i="21"/>
  <c r="AS4" i="21"/>
  <c r="AM5" i="21"/>
  <c r="AS5" i="21"/>
  <c r="AM6" i="21"/>
  <c r="AS6" i="21"/>
  <c r="AM7" i="21"/>
  <c r="AS7" i="21"/>
  <c r="AM8" i="21"/>
  <c r="AS8" i="21"/>
  <c r="AM9" i="21"/>
  <c r="AS9" i="21"/>
  <c r="AM10" i="21"/>
  <c r="AS10" i="21"/>
  <c r="AM11" i="21"/>
  <c r="AS11" i="21"/>
  <c r="AP3" i="21"/>
  <c r="AQ3" i="21"/>
  <c r="AR3" i="21"/>
  <c r="AP9" i="21"/>
  <c r="AQ9" i="21"/>
  <c r="AR9" i="21"/>
  <c r="AP6" i="21"/>
  <c r="AQ6" i="21"/>
  <c r="AR6" i="21"/>
  <c r="AQ2" i="21"/>
  <c r="AR2" i="21"/>
  <c r="AP4" i="21"/>
  <c r="AQ4" i="21"/>
  <c r="AR4" i="21"/>
  <c r="AP8" i="21"/>
  <c r="AQ8" i="21"/>
  <c r="AR8" i="21"/>
  <c r="AP10" i="21"/>
  <c r="AQ10" i="21"/>
  <c r="AR10" i="21"/>
  <c r="AP11" i="21"/>
  <c r="AQ11" i="21"/>
  <c r="AR11" i="21"/>
  <c r="AP5" i="21"/>
  <c r="AQ5" i="21"/>
  <c r="AR5" i="21"/>
  <c r="AP7" i="21"/>
  <c r="AQ7" i="21"/>
  <c r="AR7" i="21"/>
  <c r="A34" i="21" a="1"/>
  <c r="A34" i="21"/>
  <c r="E1" i="21"/>
  <c r="E23" i="21"/>
  <c r="E24" i="21"/>
  <c r="F24" i="21"/>
  <c r="G24" i="21"/>
  <c r="H24" i="21"/>
  <c r="I24" i="21"/>
  <c r="J24" i="21"/>
  <c r="K24" i="21"/>
  <c r="L24" i="21"/>
  <c r="M24" i="21"/>
  <c r="N24" i="21"/>
  <c r="O24" i="21"/>
  <c r="P24" i="21"/>
  <c r="Q24" i="21"/>
  <c r="R24" i="21"/>
  <c r="S24" i="21"/>
  <c r="T24" i="21"/>
  <c r="U24" i="21"/>
  <c r="V24" i="21"/>
  <c r="W24" i="21"/>
  <c r="X24" i="21"/>
  <c r="Y24" i="21"/>
  <c r="Z24" i="21"/>
  <c r="AA24" i="21"/>
  <c r="AB24" i="21"/>
  <c r="AC24" i="21"/>
  <c r="AD24" i="21"/>
  <c r="AE24" i="21"/>
  <c r="AF24" i="21"/>
  <c r="AG24" i="21"/>
  <c r="AH24" i="21"/>
  <c r="AI24" i="21"/>
  <c r="AJ24" i="21"/>
  <c r="AK24" i="21"/>
  <c r="AL24" i="21"/>
  <c r="H1" i="21"/>
  <c r="H23" i="21"/>
  <c r="G1" i="21"/>
  <c r="G23" i="21"/>
  <c r="F1" i="21"/>
  <c r="F23" i="21"/>
  <c r="I1" i="21"/>
  <c r="I23" i="21"/>
  <c r="J1" i="21"/>
  <c r="J23" i="21"/>
  <c r="K1" i="21"/>
  <c r="K23" i="21"/>
  <c r="L1" i="21"/>
  <c r="L23" i="21"/>
  <c r="M1" i="21"/>
  <c r="M23" i="21"/>
  <c r="N1" i="21"/>
  <c r="N23" i="21"/>
  <c r="O1" i="21"/>
  <c r="O23" i="21"/>
  <c r="P1" i="21"/>
  <c r="P23" i="21"/>
  <c r="Q1" i="21"/>
  <c r="Q23" i="21"/>
  <c r="R1" i="21"/>
  <c r="R23" i="21"/>
  <c r="S1" i="21"/>
  <c r="S23" i="21"/>
  <c r="T1" i="21"/>
  <c r="T23" i="21"/>
  <c r="U1" i="21"/>
  <c r="U23" i="21"/>
  <c r="V1" i="21"/>
  <c r="V23" i="21"/>
  <c r="W1" i="21"/>
  <c r="W23" i="21"/>
  <c r="X1" i="21"/>
  <c r="X23" i="21"/>
  <c r="Y1" i="21"/>
  <c r="Y23" i="21"/>
  <c r="Z1" i="21"/>
  <c r="Z23" i="21"/>
  <c r="AA1" i="21"/>
  <c r="AA23" i="21"/>
  <c r="AB1" i="21"/>
  <c r="AB23" i="21"/>
  <c r="AC1" i="21"/>
  <c r="AC23" i="21"/>
  <c r="AD1" i="21"/>
  <c r="AD23" i="21"/>
  <c r="AE1" i="21"/>
  <c r="AE23" i="21"/>
  <c r="AF1" i="21"/>
  <c r="AF23" i="21"/>
  <c r="AG1" i="21"/>
  <c r="AG23" i="21"/>
  <c r="AH1" i="21"/>
  <c r="AH23" i="21"/>
  <c r="AI1" i="21"/>
  <c r="AI23" i="21"/>
  <c r="AJ1" i="21"/>
  <c r="AJ23" i="21"/>
  <c r="AK1" i="21"/>
  <c r="AK23" i="21"/>
  <c r="AL1" i="21"/>
  <c r="AL23" i="21"/>
  <c r="E28" i="21" a="1"/>
  <c r="E28" i="21"/>
  <c r="F17" i="20"/>
  <c r="G17" i="20"/>
  <c r="H17" i="20"/>
  <c r="I17" i="20"/>
  <c r="J17" i="20"/>
  <c r="K17" i="20"/>
  <c r="L17" i="20"/>
  <c r="M17" i="20"/>
  <c r="N17" i="20"/>
  <c r="O17" i="20"/>
  <c r="P17" i="20"/>
  <c r="Q17" i="20"/>
  <c r="R17" i="20"/>
  <c r="S17" i="20"/>
  <c r="T17" i="20"/>
  <c r="U17" i="20"/>
  <c r="V17" i="20"/>
  <c r="W17" i="20"/>
  <c r="X17" i="20"/>
  <c r="Y17" i="20"/>
  <c r="Z17" i="20"/>
  <c r="AA17" i="20"/>
  <c r="AB17" i="20"/>
  <c r="AC17" i="20"/>
  <c r="AD17" i="20"/>
  <c r="AE17" i="20"/>
  <c r="AF17" i="20"/>
  <c r="AG17" i="20"/>
  <c r="AH17" i="20"/>
  <c r="AI17" i="20"/>
  <c r="AJ17" i="20"/>
  <c r="AK17" i="20"/>
  <c r="AL17" i="20"/>
  <c r="E17" i="20"/>
  <c r="F16" i="20"/>
  <c r="G16" i="20"/>
  <c r="H16" i="20"/>
  <c r="I16" i="20"/>
  <c r="J16" i="20"/>
  <c r="K16" i="20"/>
  <c r="L16" i="20"/>
  <c r="M16" i="20"/>
  <c r="N16" i="20"/>
  <c r="O16" i="20"/>
  <c r="P16" i="20"/>
  <c r="Q16" i="20"/>
  <c r="R16" i="20"/>
  <c r="S16" i="20"/>
  <c r="T16" i="20"/>
  <c r="U16" i="20"/>
  <c r="V16" i="20"/>
  <c r="W16" i="20"/>
  <c r="X16" i="20"/>
  <c r="Y16" i="20"/>
  <c r="Z16" i="20"/>
  <c r="AA16" i="20"/>
  <c r="AB16" i="20"/>
  <c r="AC16" i="20"/>
  <c r="AD16" i="20"/>
  <c r="AE16" i="20"/>
  <c r="AF16" i="20"/>
  <c r="AG16" i="20"/>
  <c r="AH16" i="20"/>
  <c r="AI16" i="20"/>
  <c r="AJ16" i="20"/>
  <c r="AK16" i="20"/>
  <c r="AL16" i="20"/>
  <c r="E16" i="20"/>
  <c r="F15" i="20"/>
  <c r="G15" i="20"/>
  <c r="H15" i="20"/>
  <c r="I15" i="20"/>
  <c r="J15" i="20"/>
  <c r="K15" i="20"/>
  <c r="L15" i="20"/>
  <c r="M15" i="20"/>
  <c r="N15" i="20"/>
  <c r="O15" i="20"/>
  <c r="P15" i="20"/>
  <c r="Q15" i="20"/>
  <c r="R15" i="20"/>
  <c r="S15" i="20"/>
  <c r="T15" i="20"/>
  <c r="U15" i="20"/>
  <c r="V15" i="20"/>
  <c r="W15" i="20"/>
  <c r="X15" i="20"/>
  <c r="Y15" i="20"/>
  <c r="Z15" i="20"/>
  <c r="AA15" i="20"/>
  <c r="AB15" i="20"/>
  <c r="AC15" i="20"/>
  <c r="AD15" i="20"/>
  <c r="AE15" i="20"/>
  <c r="AF15" i="20"/>
  <c r="AG15" i="20"/>
  <c r="AH15" i="20"/>
  <c r="AI15" i="20"/>
  <c r="AJ15" i="20"/>
  <c r="AK15" i="20"/>
  <c r="AL15" i="20"/>
  <c r="E15" i="20"/>
  <c r="AP2" i="20"/>
  <c r="AM2" i="20"/>
  <c r="AS2" i="20"/>
  <c r="AM3" i="20"/>
  <c r="AS3" i="20"/>
  <c r="AM4" i="20"/>
  <c r="AS4" i="20"/>
  <c r="AM5" i="20"/>
  <c r="AS5" i="20"/>
  <c r="AM6" i="20"/>
  <c r="AS6" i="20"/>
  <c r="AM7" i="20"/>
  <c r="AS7" i="20"/>
  <c r="AM8" i="20"/>
  <c r="AS8" i="20"/>
  <c r="AM9" i="20"/>
  <c r="AS9" i="20"/>
  <c r="AM10" i="20"/>
  <c r="AS10" i="20"/>
  <c r="AM11" i="20"/>
  <c r="AS11" i="20"/>
  <c r="AM13" i="20"/>
  <c r="AS13" i="20"/>
  <c r="AP6" i="20"/>
  <c r="AQ6" i="20"/>
  <c r="AR6" i="20"/>
  <c r="AP11" i="20"/>
  <c r="AQ11" i="20"/>
  <c r="AR11" i="20"/>
  <c r="AP4" i="20"/>
  <c r="AQ4" i="20"/>
  <c r="AR4" i="20"/>
  <c r="AP5" i="20"/>
  <c r="AQ5" i="20"/>
  <c r="AR5" i="20"/>
  <c r="AP9" i="20"/>
  <c r="AQ9" i="20"/>
  <c r="AR9" i="20"/>
  <c r="AP3" i="20"/>
  <c r="AQ3" i="20"/>
  <c r="AR3" i="20"/>
  <c r="AQ13" i="20"/>
  <c r="AR13" i="20"/>
  <c r="AQ2" i="20"/>
  <c r="AR2" i="20"/>
  <c r="AP7" i="20"/>
  <c r="AQ7" i="20"/>
  <c r="AR7" i="20"/>
  <c r="AP10" i="20"/>
  <c r="AQ10" i="20"/>
  <c r="AR10" i="20"/>
  <c r="AP8" i="20"/>
  <c r="AQ8" i="20"/>
  <c r="AR8" i="20"/>
  <c r="A31" i="20" a="1"/>
  <c r="A31" i="20"/>
  <c r="E1" i="20"/>
  <c r="E20" i="20"/>
  <c r="E21" i="20"/>
  <c r="F21" i="20"/>
  <c r="G21" i="20"/>
  <c r="H21" i="20"/>
  <c r="I21" i="20"/>
  <c r="J21" i="20"/>
  <c r="K21" i="20"/>
  <c r="L21" i="20"/>
  <c r="M21" i="20"/>
  <c r="N21" i="20"/>
  <c r="O21" i="20"/>
  <c r="P21" i="20"/>
  <c r="Q21" i="20"/>
  <c r="R21" i="20"/>
  <c r="S21" i="20"/>
  <c r="T21" i="20"/>
  <c r="U21" i="20"/>
  <c r="V21" i="20"/>
  <c r="W21" i="20"/>
  <c r="X21" i="20"/>
  <c r="Y21" i="20"/>
  <c r="Z21" i="20"/>
  <c r="AA21" i="20"/>
  <c r="AB21" i="20"/>
  <c r="AC21" i="20"/>
  <c r="AD21" i="20"/>
  <c r="AE21" i="20"/>
  <c r="AF21" i="20"/>
  <c r="AG21" i="20"/>
  <c r="AH21" i="20"/>
  <c r="AI21" i="20"/>
  <c r="AJ21" i="20"/>
  <c r="AK21" i="20"/>
  <c r="AL21" i="20"/>
  <c r="G1" i="20"/>
  <c r="G20" i="20"/>
  <c r="H1" i="20"/>
  <c r="H20" i="20"/>
  <c r="F1" i="20"/>
  <c r="F20" i="20"/>
  <c r="I1" i="20"/>
  <c r="I20" i="20"/>
  <c r="J1" i="20"/>
  <c r="J20" i="20"/>
  <c r="K1" i="20"/>
  <c r="K20" i="20"/>
  <c r="L1" i="20"/>
  <c r="L20" i="20"/>
  <c r="M1" i="20"/>
  <c r="M20" i="20"/>
  <c r="N1" i="20"/>
  <c r="N20" i="20"/>
  <c r="O1" i="20"/>
  <c r="O20" i="20"/>
  <c r="P1" i="20"/>
  <c r="P20" i="20"/>
  <c r="Q1" i="20"/>
  <c r="Q20" i="20"/>
  <c r="R1" i="20"/>
  <c r="R20" i="20"/>
  <c r="S1" i="20"/>
  <c r="S20" i="20"/>
  <c r="T1" i="20"/>
  <c r="T20" i="20"/>
  <c r="U1" i="20"/>
  <c r="U20" i="20"/>
  <c r="V1" i="20"/>
  <c r="V20" i="20"/>
  <c r="W1" i="20"/>
  <c r="W20" i="20"/>
  <c r="X1" i="20"/>
  <c r="X20" i="20"/>
  <c r="Y1" i="20"/>
  <c r="Y20" i="20"/>
  <c r="Z1" i="20"/>
  <c r="Z20" i="20"/>
  <c r="AA1" i="20"/>
  <c r="AA20" i="20"/>
  <c r="AB1" i="20"/>
  <c r="AB20" i="20"/>
  <c r="AC1" i="20"/>
  <c r="AC20" i="20"/>
  <c r="AD1" i="20"/>
  <c r="AD20" i="20"/>
  <c r="AE1" i="20"/>
  <c r="AE20" i="20"/>
  <c r="AF1" i="20"/>
  <c r="AF20" i="20"/>
  <c r="AG1" i="20"/>
  <c r="AG20" i="20"/>
  <c r="AH1" i="20"/>
  <c r="AH20" i="20"/>
  <c r="AI1" i="20"/>
  <c r="AI20" i="20"/>
  <c r="AJ1" i="20"/>
  <c r="AJ20" i="20"/>
  <c r="AK1" i="20"/>
  <c r="AK20" i="20"/>
  <c r="AL1" i="20"/>
  <c r="AL20" i="20"/>
  <c r="E25" i="20" a="1"/>
  <c r="E25" i="20"/>
  <c r="F17" i="19"/>
  <c r="G17" i="19"/>
  <c r="H17" i="19"/>
  <c r="I17" i="19"/>
  <c r="J17" i="19"/>
  <c r="K17" i="19"/>
  <c r="L17" i="19"/>
  <c r="M17" i="19"/>
  <c r="N17" i="19"/>
  <c r="O17" i="19"/>
  <c r="P17" i="19"/>
  <c r="Q17" i="19"/>
  <c r="R17" i="19"/>
  <c r="S17" i="19"/>
  <c r="T17" i="19"/>
  <c r="U17" i="19"/>
  <c r="V17" i="19"/>
  <c r="W17" i="19"/>
  <c r="X17" i="19"/>
  <c r="Y17" i="19"/>
  <c r="Z17" i="19"/>
  <c r="AA17" i="19"/>
  <c r="AB17" i="19"/>
  <c r="AC17" i="19"/>
  <c r="AD17" i="19"/>
  <c r="AE17" i="19"/>
  <c r="AF17" i="19"/>
  <c r="AG17" i="19"/>
  <c r="AH17" i="19"/>
  <c r="AI17" i="19"/>
  <c r="AJ17" i="19"/>
  <c r="AK17" i="19"/>
  <c r="AL17" i="19"/>
  <c r="F16" i="19"/>
  <c r="G16" i="19"/>
  <c r="H16" i="19"/>
  <c r="I16" i="19"/>
  <c r="J16" i="19"/>
  <c r="K16" i="19"/>
  <c r="L16" i="19"/>
  <c r="M16" i="19"/>
  <c r="N16" i="19"/>
  <c r="O16" i="19"/>
  <c r="P16" i="19"/>
  <c r="Q16" i="19"/>
  <c r="R16" i="19"/>
  <c r="S16" i="19"/>
  <c r="T16" i="19"/>
  <c r="U16" i="19"/>
  <c r="V16" i="19"/>
  <c r="W16" i="19"/>
  <c r="X16" i="19"/>
  <c r="Y16" i="19"/>
  <c r="Z16" i="19"/>
  <c r="AA16" i="19"/>
  <c r="AB16" i="19"/>
  <c r="AC16" i="19"/>
  <c r="AD16" i="19"/>
  <c r="AE16" i="19"/>
  <c r="AF16" i="19"/>
  <c r="AG16" i="19"/>
  <c r="AH16" i="19"/>
  <c r="AI16" i="19"/>
  <c r="AJ16" i="19"/>
  <c r="AK16" i="19"/>
  <c r="AL16" i="19"/>
  <c r="F15" i="19"/>
  <c r="G15" i="19"/>
  <c r="H15" i="19"/>
  <c r="I15" i="19"/>
  <c r="J15" i="19"/>
  <c r="K15" i="19"/>
  <c r="L15" i="19"/>
  <c r="M15" i="19"/>
  <c r="N15" i="19"/>
  <c r="O15" i="19"/>
  <c r="P15" i="19"/>
  <c r="Q15" i="19"/>
  <c r="R15" i="19"/>
  <c r="S15" i="19"/>
  <c r="T15" i="19"/>
  <c r="U15" i="19"/>
  <c r="V15" i="19"/>
  <c r="W15" i="19"/>
  <c r="X15" i="19"/>
  <c r="Y15" i="19"/>
  <c r="Z15" i="19"/>
  <c r="AA15" i="19"/>
  <c r="AB15" i="19"/>
  <c r="AC15" i="19"/>
  <c r="AD15" i="19"/>
  <c r="AE15" i="19"/>
  <c r="AF15" i="19"/>
  <c r="AG15" i="19"/>
  <c r="AH15" i="19"/>
  <c r="AI15" i="19"/>
  <c r="AJ15" i="19"/>
  <c r="AK15" i="19"/>
  <c r="AL15" i="19"/>
  <c r="E17" i="19"/>
  <c r="E16" i="19"/>
  <c r="E15" i="19"/>
  <c r="F1" i="19"/>
  <c r="G1" i="19"/>
  <c r="H1" i="19"/>
  <c r="I1" i="19"/>
  <c r="J1" i="19"/>
  <c r="K1" i="19"/>
  <c r="L1" i="19"/>
  <c r="M1" i="19"/>
  <c r="N1" i="19"/>
  <c r="O1" i="19"/>
  <c r="P1" i="19"/>
  <c r="Q1" i="19"/>
  <c r="R1" i="19"/>
  <c r="S1" i="19"/>
  <c r="T1" i="19"/>
  <c r="U1" i="19"/>
  <c r="V1" i="19"/>
  <c r="W1" i="19"/>
  <c r="X1" i="19"/>
  <c r="Y1" i="19"/>
  <c r="Z1" i="19"/>
  <c r="AA1" i="19"/>
  <c r="AB1" i="19"/>
  <c r="AC1" i="19"/>
  <c r="AD1" i="19"/>
  <c r="AE1" i="19"/>
  <c r="AF1" i="19"/>
  <c r="AG1" i="19"/>
  <c r="AH1" i="19"/>
  <c r="AI1" i="19"/>
  <c r="AJ1" i="19"/>
  <c r="AK1" i="19"/>
  <c r="AL1" i="19"/>
  <c r="E1" i="19"/>
  <c r="AP2" i="19"/>
  <c r="AM2" i="19"/>
  <c r="AS2" i="19"/>
  <c r="AM3" i="19"/>
  <c r="AS3" i="19"/>
  <c r="AM4" i="19"/>
  <c r="AS4" i="19"/>
  <c r="AM5" i="19"/>
  <c r="AS5" i="19"/>
  <c r="AM6" i="19"/>
  <c r="AS6" i="19"/>
  <c r="AM7" i="19"/>
  <c r="AS7" i="19"/>
  <c r="AM8" i="19"/>
  <c r="AS8" i="19"/>
  <c r="AM9" i="19"/>
  <c r="AS9" i="19"/>
  <c r="AM10" i="19"/>
  <c r="AS10" i="19"/>
  <c r="AM11" i="19"/>
  <c r="AS11" i="19"/>
  <c r="AM12" i="19"/>
  <c r="AS12" i="19"/>
  <c r="AM13" i="19"/>
  <c r="AS13" i="19"/>
  <c r="AP4" i="19"/>
  <c r="AQ4" i="19"/>
  <c r="AR4" i="19"/>
  <c r="AP3" i="19"/>
  <c r="AQ3" i="19"/>
  <c r="AR3" i="19"/>
  <c r="AP9" i="19"/>
  <c r="AQ9" i="19"/>
  <c r="AR9" i="19"/>
  <c r="AQ2" i="19"/>
  <c r="AR2" i="19"/>
  <c r="AP7" i="19"/>
  <c r="AQ7" i="19"/>
  <c r="AR7" i="19"/>
  <c r="AP8" i="19"/>
  <c r="AQ8" i="19"/>
  <c r="AR8" i="19"/>
  <c r="AP12" i="19"/>
  <c r="AQ12" i="19"/>
  <c r="AR12" i="19"/>
  <c r="AP13" i="19"/>
  <c r="AQ13" i="19"/>
  <c r="AR13" i="19"/>
  <c r="AP6" i="19"/>
  <c r="AQ6" i="19"/>
  <c r="AR6" i="19"/>
  <c r="AP11" i="19"/>
  <c r="AQ11" i="19"/>
  <c r="AR11" i="19"/>
  <c r="AP5" i="19"/>
  <c r="AQ5" i="19"/>
  <c r="AR5" i="19"/>
  <c r="AP10" i="19"/>
  <c r="AQ10" i="19"/>
  <c r="AR10" i="19"/>
  <c r="A31" i="19" a="1"/>
  <c r="A31" i="19"/>
  <c r="E20" i="19"/>
  <c r="E21" i="19"/>
  <c r="F21" i="19"/>
  <c r="G21" i="19"/>
  <c r="H21" i="19"/>
  <c r="I21" i="19"/>
  <c r="J21" i="19"/>
  <c r="K21" i="19"/>
  <c r="L21" i="19"/>
  <c r="M21" i="19"/>
  <c r="N21" i="19"/>
  <c r="O21" i="19"/>
  <c r="P21" i="19"/>
  <c r="Q21" i="19"/>
  <c r="R21" i="19"/>
  <c r="S21" i="19"/>
  <c r="T21" i="19"/>
  <c r="U21" i="19"/>
  <c r="V21" i="19"/>
  <c r="W21" i="19"/>
  <c r="X21" i="19"/>
  <c r="Y21" i="19"/>
  <c r="Z21" i="19"/>
  <c r="AA21" i="19"/>
  <c r="AB21" i="19"/>
  <c r="AC21" i="19"/>
  <c r="AD21" i="19"/>
  <c r="AE21" i="19"/>
  <c r="AF21" i="19"/>
  <c r="AG21" i="19"/>
  <c r="AH21" i="19"/>
  <c r="AI21" i="19"/>
  <c r="AJ21" i="19"/>
  <c r="AK21" i="19"/>
  <c r="AL21" i="19"/>
  <c r="H20" i="19"/>
  <c r="F20" i="19"/>
  <c r="G20" i="19"/>
  <c r="I20" i="19"/>
  <c r="J20" i="19"/>
  <c r="K20" i="19"/>
  <c r="L20" i="19"/>
  <c r="M20" i="19"/>
  <c r="N20" i="19"/>
  <c r="O20" i="19"/>
  <c r="P20" i="19"/>
  <c r="Q20" i="19"/>
  <c r="R20" i="19"/>
  <c r="S20" i="19"/>
  <c r="T20" i="19"/>
  <c r="U20" i="19"/>
  <c r="V20" i="19"/>
  <c r="W20" i="19"/>
  <c r="X20" i="19"/>
  <c r="Y20" i="19"/>
  <c r="Z20" i="19"/>
  <c r="AA20" i="19"/>
  <c r="AB20" i="19"/>
  <c r="AC20" i="19"/>
  <c r="AD20" i="19"/>
  <c r="AE20" i="19"/>
  <c r="AF20" i="19"/>
  <c r="AG20" i="19"/>
  <c r="AH20" i="19"/>
  <c r="AI20" i="19"/>
  <c r="AJ20" i="19"/>
  <c r="AK20" i="19"/>
  <c r="AL20" i="19"/>
  <c r="E25" i="19" a="1"/>
  <c r="E25" i="19"/>
  <c r="N24" i="6"/>
  <c r="M24" i="6"/>
  <c r="L24" i="6"/>
  <c r="N23" i="6"/>
  <c r="M23" i="6"/>
  <c r="L23" i="6"/>
  <c r="N20" i="6"/>
  <c r="M20" i="6"/>
  <c r="L20" i="6"/>
  <c r="N19" i="6"/>
  <c r="M19" i="6"/>
  <c r="L19" i="6"/>
  <c r="N18" i="6"/>
  <c r="M18" i="6"/>
  <c r="L18" i="6"/>
  <c r="N17" i="6"/>
  <c r="M17" i="6"/>
  <c r="L17" i="6"/>
  <c r="G17" i="6"/>
  <c r="G18" i="6"/>
  <c r="G19" i="6"/>
  <c r="G20" i="6"/>
  <c r="G23" i="6"/>
  <c r="G24" i="6"/>
  <c r="AM2" i="6"/>
  <c r="AM3" i="6"/>
  <c r="AM4" i="6"/>
  <c r="AM5" i="6"/>
  <c r="AM6" i="6"/>
  <c r="AM7" i="6"/>
  <c r="AM8" i="6"/>
  <c r="AM9" i="6"/>
  <c r="AM10" i="6"/>
  <c r="AM11" i="6"/>
  <c r="AM12" i="6"/>
  <c r="AM13" i="6"/>
  <c r="AM14" i="6"/>
  <c r="AM15" i="6"/>
  <c r="AP2" i="6"/>
  <c r="AQ2" i="6"/>
  <c r="AR2" i="6"/>
  <c r="AS2" i="6"/>
  <c r="AP3" i="6"/>
  <c r="AQ3" i="6"/>
  <c r="AR3" i="6"/>
  <c r="AS3" i="6"/>
  <c r="P24" i="6"/>
  <c r="Q24" i="6"/>
  <c r="R24" i="6"/>
  <c r="S24" i="6"/>
  <c r="T24" i="6"/>
  <c r="U24" i="6"/>
  <c r="V24" i="6"/>
  <c r="W24" i="6"/>
  <c r="X24" i="6"/>
  <c r="Y24" i="6"/>
  <c r="Z24" i="6"/>
  <c r="AA24" i="6"/>
  <c r="AB24" i="6"/>
  <c r="AC24" i="6"/>
  <c r="AD24" i="6"/>
  <c r="AE24" i="6"/>
  <c r="AF24" i="6"/>
  <c r="AG24" i="6"/>
  <c r="AH24" i="6"/>
  <c r="AI24" i="6"/>
  <c r="AJ24" i="6"/>
  <c r="AK24" i="6"/>
  <c r="AL24" i="6"/>
  <c r="Q23" i="6"/>
  <c r="R23" i="6"/>
  <c r="S23" i="6"/>
  <c r="T23" i="6"/>
  <c r="U23" i="6"/>
  <c r="V23" i="6"/>
  <c r="W23" i="6"/>
  <c r="X23" i="6"/>
  <c r="Y23" i="6"/>
  <c r="Z23" i="6"/>
  <c r="AA23" i="6"/>
  <c r="AB23" i="6"/>
  <c r="AC23" i="6"/>
  <c r="AD23" i="6"/>
  <c r="AE23" i="6"/>
  <c r="AF23" i="6"/>
  <c r="AG23" i="6"/>
  <c r="AH23" i="6"/>
  <c r="AI23" i="6"/>
  <c r="AJ23" i="6"/>
  <c r="AK23" i="6"/>
  <c r="AL23" i="6"/>
  <c r="E24" i="6"/>
  <c r="F24" i="6"/>
  <c r="H24" i="6"/>
  <c r="I24" i="6"/>
  <c r="J24" i="6"/>
  <c r="K24" i="6"/>
  <c r="O24" i="6"/>
  <c r="H23" i="6"/>
  <c r="E23" i="6"/>
  <c r="F23" i="6"/>
  <c r="I23" i="6"/>
  <c r="O23" i="6"/>
  <c r="J23" i="6"/>
  <c r="K23" i="6"/>
  <c r="P23" i="6"/>
  <c r="E28" i="6" a="1"/>
  <c r="E28" i="6"/>
  <c r="Q17" i="6"/>
  <c r="R17" i="6"/>
  <c r="S17" i="6"/>
  <c r="T17" i="6"/>
  <c r="U17" i="6"/>
  <c r="V17" i="6"/>
  <c r="W17" i="6"/>
  <c r="X17" i="6"/>
  <c r="Y17" i="6"/>
  <c r="Z17" i="6"/>
  <c r="AA17" i="6"/>
  <c r="AB17" i="6"/>
  <c r="AC17" i="6"/>
  <c r="AD17" i="6"/>
  <c r="AE17" i="6"/>
  <c r="AF17" i="6"/>
  <c r="AG17" i="6"/>
  <c r="AH17" i="6"/>
  <c r="AI17" i="6"/>
  <c r="AJ17" i="6"/>
  <c r="AK17" i="6"/>
  <c r="AL17" i="6"/>
  <c r="K17" i="6"/>
  <c r="J17" i="6"/>
  <c r="I17" i="6"/>
  <c r="O17" i="6"/>
  <c r="F17" i="6"/>
  <c r="H17" i="6"/>
  <c r="P17" i="6"/>
  <c r="Q18" i="6"/>
  <c r="R18" i="6"/>
  <c r="S18" i="6"/>
  <c r="T18" i="6"/>
  <c r="U18" i="6"/>
  <c r="V18" i="6"/>
  <c r="W18" i="6"/>
  <c r="X18" i="6"/>
  <c r="Y18" i="6"/>
  <c r="Z18" i="6"/>
  <c r="AA18" i="6"/>
  <c r="AB18" i="6"/>
  <c r="AC18" i="6"/>
  <c r="AD18" i="6"/>
  <c r="AE18" i="6"/>
  <c r="AF18" i="6"/>
  <c r="AG18" i="6"/>
  <c r="AH18" i="6"/>
  <c r="AI18" i="6"/>
  <c r="AJ18" i="6"/>
  <c r="AK18" i="6"/>
  <c r="AL18" i="6"/>
  <c r="K18" i="6"/>
  <c r="J18" i="6"/>
  <c r="I18" i="6"/>
  <c r="O18" i="6"/>
  <c r="F18" i="6"/>
  <c r="E18" i="6"/>
  <c r="H18" i="6"/>
  <c r="P18" i="6"/>
  <c r="Q19" i="6"/>
  <c r="R19" i="6"/>
  <c r="S19" i="6"/>
  <c r="T19" i="6"/>
  <c r="U19" i="6"/>
  <c r="V19" i="6"/>
  <c r="W19" i="6"/>
  <c r="X19" i="6"/>
  <c r="Y19" i="6"/>
  <c r="Z19" i="6"/>
  <c r="AA19" i="6"/>
  <c r="AB19" i="6"/>
  <c r="AC19" i="6"/>
  <c r="AD19" i="6"/>
  <c r="AE19" i="6"/>
  <c r="AF19" i="6"/>
  <c r="AG19" i="6"/>
  <c r="AH19" i="6"/>
  <c r="AI19" i="6"/>
  <c r="AJ19" i="6"/>
  <c r="AK19" i="6"/>
  <c r="AL19" i="6"/>
  <c r="K19" i="6"/>
  <c r="J19" i="6"/>
  <c r="I19" i="6"/>
  <c r="O19" i="6"/>
  <c r="F19" i="6"/>
  <c r="E19" i="6"/>
  <c r="H19" i="6"/>
  <c r="P19" i="6"/>
  <c r="Q20" i="6"/>
  <c r="R20" i="6"/>
  <c r="S20" i="6"/>
  <c r="T20" i="6"/>
  <c r="U20" i="6"/>
  <c r="V20" i="6"/>
  <c r="W20" i="6"/>
  <c r="X20" i="6"/>
  <c r="Y20" i="6"/>
  <c r="Z20" i="6"/>
  <c r="AA20" i="6"/>
  <c r="AB20" i="6"/>
  <c r="AC20" i="6"/>
  <c r="AD20" i="6"/>
  <c r="AE20" i="6"/>
  <c r="AF20" i="6"/>
  <c r="AG20" i="6"/>
  <c r="AH20" i="6"/>
  <c r="AI20" i="6"/>
  <c r="AJ20" i="6"/>
  <c r="AK20" i="6"/>
  <c r="AL20" i="6"/>
  <c r="K20" i="6"/>
  <c r="J20" i="6"/>
  <c r="I20" i="6"/>
  <c r="O20" i="6"/>
  <c r="F20" i="6"/>
  <c r="E20" i="6"/>
  <c r="H20" i="6"/>
  <c r="P20" i="6"/>
  <c r="AS4" i="6"/>
  <c r="AS5" i="6"/>
  <c r="AS6" i="6"/>
  <c r="AS7" i="6"/>
  <c r="AS8" i="6"/>
  <c r="AS9" i="6"/>
  <c r="AS10" i="6"/>
  <c r="AS11" i="6"/>
  <c r="AS12" i="6"/>
  <c r="AS13" i="6"/>
  <c r="AS14" i="6"/>
  <c r="AS15" i="6"/>
  <c r="AP6" i="6"/>
  <c r="AQ6" i="6"/>
  <c r="AR6" i="6"/>
  <c r="AP9" i="6"/>
  <c r="AQ9" i="6"/>
  <c r="AR9" i="6"/>
  <c r="AP12" i="6"/>
  <c r="AQ12" i="6"/>
  <c r="AR12" i="6"/>
  <c r="AP15" i="6"/>
  <c r="AQ15" i="6"/>
  <c r="AR15" i="6"/>
  <c r="AP4" i="6"/>
  <c r="AQ4" i="6"/>
  <c r="AR4" i="6"/>
  <c r="AP7" i="6"/>
  <c r="AQ7" i="6"/>
  <c r="AR7" i="6"/>
  <c r="AP10" i="6"/>
  <c r="AQ10" i="6"/>
  <c r="AR10" i="6"/>
  <c r="AP13" i="6"/>
  <c r="AQ13" i="6"/>
  <c r="AR13" i="6"/>
  <c r="AP8" i="6"/>
  <c r="AQ8" i="6"/>
  <c r="AR8" i="6"/>
  <c r="AP14" i="6"/>
  <c r="AQ14" i="6"/>
  <c r="AR14" i="6"/>
  <c r="AP11" i="6"/>
  <c r="AQ11" i="6"/>
  <c r="AR11" i="6"/>
  <c r="AP5" i="6"/>
  <c r="AQ5" i="6"/>
  <c r="AR5" i="6"/>
  <c r="A34" i="6" a="1"/>
  <c r="A34"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<sst xmlns="http://schemas.openxmlformats.org/spreadsheetml/2006/main" count="321" uniqueCount="206">
  <si>
    <t xml:space="preserve">Unit 1 Total </t>
  </si>
  <si>
    <t xml:space="preserve">Unit 2 Total </t>
  </si>
  <si>
    <t xml:space="preserve">Unit 3 Total </t>
  </si>
  <si>
    <t xml:space="preserve">Unit 4 Total </t>
  </si>
  <si>
    <t xml:space="preserve">Pupil Total </t>
  </si>
  <si>
    <t xml:space="preserve">LO Total </t>
  </si>
  <si>
    <t>Question</t>
  </si>
  <si>
    <t xml:space="preserve">Unit 5 Total </t>
  </si>
  <si>
    <t xml:space="preserve">Unit 6 Total </t>
  </si>
  <si>
    <t xml:space="preserve">Unit 7 Total </t>
  </si>
  <si>
    <t xml:space="preserve">Unit 8 Total </t>
  </si>
  <si>
    <t xml:space="preserve">Unit 9 Total </t>
  </si>
  <si>
    <t xml:space="preserve">Unit 10 Total </t>
  </si>
  <si>
    <t xml:space="preserve">Unit 12 Total </t>
  </si>
  <si>
    <t xml:space="preserve">Unit 13 Total </t>
  </si>
  <si>
    <t xml:space="preserve">Unit 14 Total </t>
  </si>
  <si>
    <t xml:space="preserve">Unit 15 Total </t>
  </si>
  <si>
    <t xml:space="preserve">Unit 16 Total </t>
  </si>
  <si>
    <t>ASSESSMENT 1</t>
  </si>
  <si>
    <t>ASSESSMENT 2</t>
  </si>
  <si>
    <t>ASSESSMENT 3</t>
  </si>
  <si>
    <t>ASSESSMENT 4</t>
  </si>
  <si>
    <t>ASSESSMENT 5</t>
  </si>
  <si>
    <t>LO</t>
  </si>
  <si>
    <t>M.M</t>
  </si>
  <si>
    <t>Measures &gt; Money</t>
  </si>
  <si>
    <t>M.T</t>
  </si>
  <si>
    <t>Measures &gt; Time</t>
  </si>
  <si>
    <t>N.F</t>
  </si>
  <si>
    <t>Number &gt; Fractions</t>
  </si>
  <si>
    <t>N.PVBT</t>
  </si>
  <si>
    <t>Number &gt; Place Value and Base Ten</t>
  </si>
  <si>
    <t>Number &gt; Numeration and Counting</t>
  </si>
  <si>
    <t>Number &gt; Sets and Operations</t>
  </si>
  <si>
    <t>N.NC</t>
  </si>
  <si>
    <t>N.SO</t>
  </si>
  <si>
    <t>DC.D</t>
  </si>
  <si>
    <t>Data and Chance &gt; Data</t>
  </si>
  <si>
    <t>Algebra &gt; Expressions and Equations</t>
  </si>
  <si>
    <t>A.EE</t>
  </si>
  <si>
    <t>A.PRR</t>
  </si>
  <si>
    <t xml:space="preserve">Algebra &gt; Patterns Rules and Relationships </t>
  </si>
  <si>
    <t>SS.SAL</t>
  </si>
  <si>
    <t xml:space="preserve">Shape and space &gt; Transformation </t>
  </si>
  <si>
    <t>SS.T</t>
  </si>
  <si>
    <t>Measures &gt; Measuring</t>
  </si>
  <si>
    <t>DC.C</t>
  </si>
  <si>
    <t>Data and Chance &gt; Chance</t>
  </si>
  <si>
    <t>Number &gt; Uses of Number</t>
  </si>
  <si>
    <t>N.UN</t>
  </si>
  <si>
    <t xml:space="preserve">SS.S </t>
  </si>
  <si>
    <t xml:space="preserve">Shape and Space &gt; Shape </t>
  </si>
  <si>
    <t xml:space="preserve">Shape and Space &gt; Spatial Awareness and Location </t>
  </si>
  <si>
    <t xml:space="preserve">Abbreviation </t>
  </si>
  <si>
    <t xml:space="preserve">Meaning </t>
  </si>
  <si>
    <t>M.Mo</t>
  </si>
  <si>
    <t xml:space="preserve">Unit </t>
  </si>
  <si>
    <t>Do not edit anything here!</t>
  </si>
  <si>
    <t>Sort_Options</t>
  </si>
  <si>
    <t>Hidden range. Staging data for pupil total Sorting. Do not edit.</t>
  </si>
  <si>
    <t>Learning Objective</t>
  </si>
  <si>
    <t>Unit</t>
  </si>
  <si>
    <t>Hidden range for LO sorting. Do not edit.</t>
  </si>
  <si>
    <t>Strand
Strand Unit</t>
  </si>
  <si>
    <t>Learning Objective (LO)</t>
  </si>
  <si>
    <t>Introduction</t>
  </si>
  <si>
    <t>sort value</t>
  </si>
  <si>
    <t>Total Low to High</t>
  </si>
  <si>
    <t>Total High to Low</t>
  </si>
  <si>
    <t>Pupil Total Scores Sorting Tool</t>
  </si>
  <si>
    <t>Learning Objective Total Scores Sorting Tool</t>
  </si>
  <si>
    <t>Pupil Name 5</t>
  </si>
  <si>
    <t>Pupil Name 6</t>
  </si>
  <si>
    <t>Pupil Name 7</t>
  </si>
  <si>
    <t>Pupil Name 8</t>
  </si>
  <si>
    <t>Pupil Name 9</t>
  </si>
  <si>
    <t>Pupil Name 10</t>
  </si>
  <si>
    <t>Pupil Name 11</t>
  </si>
  <si>
    <t>Pupil Name 12</t>
  </si>
  <si>
    <t>Pupil Name 13</t>
  </si>
  <si>
    <t>Pupil Name 14</t>
  </si>
  <si>
    <t>Pupil Name 15</t>
  </si>
  <si>
    <t>Pupil Name 16</t>
  </si>
  <si>
    <t>Pupil Name 17</t>
  </si>
  <si>
    <t>Pupil Name 18</t>
  </si>
  <si>
    <t>Pupil Name 19</t>
  </si>
  <si>
    <t>Pupil Name 20</t>
  </si>
  <si>
    <t>Pupil Name 21</t>
  </si>
  <si>
    <t>Pupil Name 22</t>
  </si>
  <si>
    <r>
      <rPr>
        <b/>
        <sz val="18"/>
        <color theme="1"/>
        <rFont val="Aptos Narrow"/>
        <family val="2"/>
      </rPr>
      <t>←</t>
    </r>
    <r>
      <rPr>
        <b/>
        <sz val="14"/>
        <color theme="1"/>
        <rFont val="Calibri"/>
        <family val="2"/>
      </rPr>
      <t xml:space="preserve"> </t>
    </r>
    <r>
      <rPr>
        <sz val="12"/>
        <color theme="1"/>
        <rFont val="Calibri"/>
        <family val="2"/>
      </rPr>
      <t xml:space="preserve">Click here for dropdown menu. Click on the arrow and select an option to view </t>
    </r>
    <r>
      <rPr>
        <b/>
        <sz val="12"/>
        <color theme="1"/>
        <rFont val="Calibri"/>
        <family val="2"/>
      </rPr>
      <t>Pupil Totals</t>
    </r>
    <r>
      <rPr>
        <sz val="12"/>
        <color theme="1"/>
        <rFont val="Calibri"/>
        <family val="2"/>
      </rPr>
      <t xml:space="preserve"> from highest to lowest or vice versa.</t>
    </r>
  </si>
  <si>
    <r>
      <t>Click here for dropdown menu.</t>
    </r>
    <r>
      <rPr>
        <b/>
        <sz val="14"/>
        <color theme="1"/>
        <rFont val="Calibri"/>
        <family val="2"/>
        <scheme val="minor"/>
      </rPr>
      <t xml:space="preserve"> </t>
    </r>
    <r>
      <rPr>
        <b/>
        <sz val="18"/>
        <color theme="1"/>
        <rFont val="Aptos Narrow"/>
        <family val="2"/>
      </rPr>
      <t xml:space="preserve">→
</t>
    </r>
    <r>
      <rPr>
        <sz val="12"/>
        <color theme="1"/>
        <rFont val="Calibri"/>
        <family val="2"/>
        <scheme val="minor"/>
      </rPr>
      <t xml:space="preserve">Click on the arrow and select an option to view 
</t>
    </r>
    <r>
      <rPr>
        <b/>
        <sz val="12"/>
        <color theme="1"/>
        <rFont val="Calibri"/>
        <family val="2"/>
        <scheme val="minor"/>
      </rPr>
      <t>LO Totals</t>
    </r>
    <r>
      <rPr>
        <sz val="12"/>
        <color theme="1"/>
        <rFont val="Calibri"/>
        <family val="2"/>
        <scheme val="minor"/>
      </rPr>
      <t xml:space="preserve"> from highest to lowest or vice versa.</t>
    </r>
  </si>
  <si>
    <t>LO Totals</t>
  </si>
  <si>
    <t>Pupil Totals</t>
  </si>
  <si>
    <t>Lexi</t>
  </si>
  <si>
    <t>Dara</t>
  </si>
  <si>
    <t>Mia</t>
  </si>
  <si>
    <t>Jay</t>
  </si>
  <si>
    <t>Pupil Name 23</t>
  </si>
  <si>
    <t>Pupil Name 24</t>
  </si>
  <si>
    <t>Pupil Name 25</t>
  </si>
  <si>
    <t>Pupil Name 26</t>
  </si>
  <si>
    <t>Pupil Name 27</t>
  </si>
  <si>
    <t>Pupil Name 28</t>
  </si>
  <si>
    <t>Pupil Name 29</t>
  </si>
  <si>
    <t>Pupil Name 30</t>
  </si>
  <si>
    <t>Pupil Name 31</t>
  </si>
  <si>
    <t>Pupil Name 32</t>
  </si>
  <si>
    <t>Pupil Name 33</t>
  </si>
  <si>
    <t>Pupil Name 34</t>
  </si>
  <si>
    <t>Excel Tabs Overview</t>
  </si>
  <si>
    <t>PUPILS' TOTAL SCORES FOR ASSESSMENTS 1-5</t>
  </si>
  <si>
    <r>
      <rPr>
        <b/>
        <sz val="12"/>
        <color theme="1"/>
        <rFont val="Calibri"/>
        <family val="2"/>
        <scheme val="minor"/>
      </rPr>
      <t>Maths and Me</t>
    </r>
    <r>
      <rPr>
        <sz val="12"/>
        <color theme="1"/>
        <rFont val="Calibri"/>
        <family val="2"/>
        <scheme val="minor"/>
      </rPr>
      <t xml:space="preserve"> comes with a </t>
    </r>
    <r>
      <rPr>
        <b/>
        <sz val="12"/>
        <color rgb="FF4472C4"/>
        <rFont val="Calibri"/>
        <family val="2"/>
        <scheme val="minor"/>
      </rPr>
      <t>Progress Assessment Booklet</t>
    </r>
    <r>
      <rPr>
        <sz val="12"/>
        <color rgb="FF4472C4"/>
        <rFont val="Calibri"/>
        <family val="2"/>
        <scheme val="minor"/>
      </rPr>
      <t xml:space="preserve"> </t>
    </r>
    <r>
      <rPr>
        <sz val="12"/>
        <color theme="1"/>
        <rFont val="Calibri"/>
        <family val="2"/>
        <scheme val="minor"/>
      </rPr>
      <t xml:space="preserve">for each pupil. The booklet is broken down into </t>
    </r>
    <r>
      <rPr>
        <i/>
        <sz val="12"/>
        <color theme="1"/>
        <rFont val="Calibri"/>
        <family val="2"/>
        <scheme val="minor"/>
      </rPr>
      <t>Assessment Sections</t>
    </r>
    <r>
      <rPr>
        <sz val="12"/>
        <color theme="1"/>
        <rFont val="Calibri"/>
        <family val="2"/>
        <scheme val="minor"/>
      </rPr>
      <t xml:space="preserve"> (to coincide with review weeks), and further into </t>
    </r>
    <r>
      <rPr>
        <i/>
        <sz val="12"/>
        <color theme="1"/>
        <rFont val="Calibri"/>
        <family val="2"/>
        <scheme val="minor"/>
      </rPr>
      <t>Units</t>
    </r>
    <r>
      <rPr>
        <sz val="12"/>
        <color theme="1"/>
        <rFont val="Calibri"/>
        <family val="2"/>
        <scheme val="minor"/>
      </rPr>
      <t xml:space="preserve">. 
This structure allows teachers to decide whether to assess after each unit, or during each review week.
To aid with the administration, scoring, recording and analysis of these assessments, we are providing </t>
    </r>
    <r>
      <rPr>
        <b/>
        <sz val="12"/>
        <color rgb="FF4472C4"/>
        <rFont val="Calibri"/>
        <family val="2"/>
        <scheme val="minor"/>
      </rPr>
      <t>Assessment Record Sheets</t>
    </r>
    <r>
      <rPr>
        <sz val="12"/>
        <color rgb="FF4472C4"/>
        <rFont val="Calibri"/>
        <family val="2"/>
        <scheme val="minor"/>
      </rPr>
      <t xml:space="preserve"> </t>
    </r>
    <r>
      <rPr>
        <sz val="12"/>
        <color theme="1"/>
        <rFont val="Calibri"/>
        <family val="2"/>
        <scheme val="minor"/>
      </rPr>
      <t xml:space="preserve">in two formats:
</t>
    </r>
    <r>
      <rPr>
        <i/>
        <sz val="12"/>
        <color theme="1"/>
        <rFont val="Calibri"/>
        <family val="2"/>
        <scheme val="minor"/>
      </rPr>
      <t xml:space="preserve">1. Printable Progress Assessment Booklet Record Sheets
</t>
    </r>
    <r>
      <rPr>
        <b/>
        <i/>
        <sz val="12"/>
        <color theme="1"/>
        <rFont val="Calibri"/>
        <family val="2"/>
        <scheme val="minor"/>
      </rPr>
      <t>2. Interactive Progress Assessment Booklet Record Sheets with autoscoring and sorting tools (this Excel document).</t>
    </r>
    <r>
      <rPr>
        <i/>
        <sz val="12"/>
        <color theme="1"/>
        <rFont val="Calibri"/>
        <family val="2"/>
        <scheme val="minor"/>
      </rPr>
      <t xml:space="preserve">
</t>
    </r>
    <r>
      <rPr>
        <sz val="12"/>
        <color theme="1"/>
        <rFont val="Calibri"/>
        <family val="2"/>
        <scheme val="minor"/>
      </rPr>
      <t xml:space="preserve">
This Excel version of the </t>
    </r>
    <r>
      <rPr>
        <b/>
        <sz val="12"/>
        <color rgb="FF4472C4"/>
        <rFont val="Calibri"/>
        <family val="2"/>
        <scheme val="minor"/>
      </rPr>
      <t>Assessment Record Sheets</t>
    </r>
    <r>
      <rPr>
        <sz val="12"/>
        <color theme="1"/>
        <rFont val="Calibri"/>
        <family val="2"/>
        <scheme val="minor"/>
      </rPr>
      <t xml:space="preserve"> offers a more efficient and flexible way to record and analyse results from the </t>
    </r>
    <r>
      <rPr>
        <b/>
        <sz val="12"/>
        <color rgb="FF4472C4"/>
        <rFont val="Calibri"/>
        <family val="2"/>
        <scheme val="minor"/>
      </rPr>
      <t>Progress Assessment Booklet</t>
    </r>
    <r>
      <rPr>
        <sz val="12"/>
        <color theme="1"/>
        <rFont val="Calibri"/>
        <family val="2"/>
        <scheme val="minor"/>
      </rPr>
      <t xml:space="preserve">, enabling you to: 
* Quickly get a total attainment score for each child (Assessment </t>
    </r>
    <r>
      <rPr>
        <i/>
        <sz val="12"/>
        <color theme="1"/>
        <rFont val="Calibri"/>
        <family val="2"/>
        <scheme val="minor"/>
      </rPr>
      <t>of</t>
    </r>
    <r>
      <rPr>
        <sz val="12"/>
        <color theme="1"/>
        <rFont val="Calibri"/>
        <family val="2"/>
        <scheme val="minor"/>
      </rPr>
      <t xml:space="preserve"> Learning)
* Compare children’s attainment scores and identify children in need of further support (Assessment</t>
    </r>
    <r>
      <rPr>
        <i/>
        <sz val="12"/>
        <color theme="1"/>
        <rFont val="Calibri"/>
        <family val="2"/>
        <scheme val="minor"/>
      </rPr>
      <t xml:space="preserve"> for</t>
    </r>
    <r>
      <rPr>
        <sz val="12"/>
        <color theme="1"/>
        <rFont val="Calibri"/>
        <family val="2"/>
        <scheme val="minor"/>
      </rPr>
      <t xml:space="preserve"> Learning)
* Quickly get a score for each learning objective and use these scores to identify:
    • the strengths and weaknesses of the class as a whole
    • which learning objective(s) require further consolidation (Assessment </t>
    </r>
    <r>
      <rPr>
        <i/>
        <sz val="12"/>
        <color theme="1"/>
        <rFont val="Calibri"/>
        <family val="2"/>
        <scheme val="minor"/>
      </rPr>
      <t>for</t>
    </r>
    <r>
      <rPr>
        <sz val="12"/>
        <color theme="1"/>
        <rFont val="Calibri"/>
        <family val="2"/>
        <scheme val="minor"/>
      </rPr>
      <t xml:space="preserve"> Learning)</t>
    </r>
  </si>
  <si>
    <r>
      <t xml:space="preserve">Review pupils' answers and annotate directly on the </t>
    </r>
    <r>
      <rPr>
        <b/>
        <sz val="12"/>
        <color rgb="FF4472C4"/>
        <rFont val="Calibri"/>
        <family val="2"/>
      </rPr>
      <t>Progress Assessment Booklet</t>
    </r>
    <r>
      <rPr>
        <sz val="12"/>
        <color theme="1"/>
        <rFont val="Calibri"/>
        <family val="2"/>
      </rPr>
      <t xml:space="preserve"> to indicate question items, or parts, that are correct or incorrect (e.g. underline parts that are incorrect).</t>
    </r>
  </si>
  <si>
    <r>
      <t>Teachers may devise and use any scoring system which they prefer, but one suggestion is the 0</t>
    </r>
    <r>
      <rPr>
        <sz val="12"/>
        <color theme="1"/>
        <rFont val="Aptos Narrow"/>
        <family val="2"/>
      </rPr>
      <t>–</t>
    </r>
    <r>
      <rPr>
        <sz val="12"/>
        <color theme="1"/>
        <rFont val="Calibri"/>
        <family val="2"/>
        <scheme val="minor"/>
      </rPr>
      <t xml:space="preserve">4 rating scale system. 
</t>
    </r>
    <r>
      <rPr>
        <b/>
        <sz val="12"/>
        <color theme="1"/>
        <rFont val="Calibri"/>
        <family val="2"/>
        <scheme val="minor"/>
      </rPr>
      <t xml:space="preserve">The 0–4 rating scale system involves assigning scores as follows: </t>
    </r>
    <r>
      <rPr>
        <sz val="12"/>
        <color theme="1"/>
        <rFont val="Calibri"/>
        <family val="2"/>
        <scheme val="minor"/>
      </rPr>
      <t xml:space="preserve">
</t>
    </r>
    <r>
      <rPr>
        <sz val="12"/>
        <color theme="9"/>
        <rFont val="Calibri"/>
        <family val="2"/>
        <scheme val="minor"/>
      </rPr>
      <t>4 = Question answered fully and correctly</t>
    </r>
    <r>
      <rPr>
        <sz val="12"/>
        <color theme="1"/>
        <rFont val="Calibri"/>
        <family val="2"/>
        <scheme val="minor"/>
      </rPr>
      <t xml:space="preserve">
</t>
    </r>
    <r>
      <rPr>
        <sz val="12"/>
        <color theme="6" tint="-0.249977111117893"/>
        <rFont val="Calibri"/>
        <family val="2"/>
        <scheme val="minor"/>
      </rPr>
      <t>3 = Question answered fully but without complete accuracy (i.e. almost fully correct)</t>
    </r>
    <r>
      <rPr>
        <sz val="12"/>
        <color theme="1"/>
        <rFont val="Calibri"/>
        <family val="2"/>
        <scheme val="minor"/>
      </rPr>
      <t xml:space="preserve">
</t>
    </r>
    <r>
      <rPr>
        <sz val="12"/>
        <color theme="5"/>
        <rFont val="Calibri"/>
        <family val="2"/>
        <scheme val="minor"/>
      </rPr>
      <t>2 = Question answered half correctly (i.e. majority correct responses, some errors)</t>
    </r>
    <r>
      <rPr>
        <sz val="12"/>
        <color theme="1"/>
        <rFont val="Calibri"/>
        <family val="2"/>
        <scheme val="minor"/>
      </rPr>
      <t xml:space="preserve">
</t>
    </r>
    <r>
      <rPr>
        <sz val="12"/>
        <color theme="6" tint="-0.249977111117893"/>
        <rFont val="Calibri"/>
        <family val="2"/>
        <scheme val="minor"/>
      </rPr>
      <t>1 = Question answered somewhat correctly (i.e. majority errors, some correct responses)</t>
    </r>
    <r>
      <rPr>
        <sz val="12"/>
        <color theme="1"/>
        <rFont val="Calibri"/>
        <family val="2"/>
        <scheme val="minor"/>
      </rPr>
      <t xml:space="preserve">
</t>
    </r>
    <r>
      <rPr>
        <sz val="12"/>
        <color rgb="FFFF0000"/>
        <rFont val="Calibri"/>
        <family val="2"/>
        <scheme val="minor"/>
      </rPr>
      <t>0 = Question not attempted or answered incorrectly</t>
    </r>
    <r>
      <rPr>
        <sz val="12"/>
        <color theme="1"/>
        <rFont val="Calibri"/>
        <family val="2"/>
        <scheme val="minor"/>
      </rPr>
      <t xml:space="preserve">
</t>
    </r>
    <r>
      <rPr>
        <i/>
        <sz val="12"/>
        <color theme="1"/>
        <rFont val="Calibri"/>
        <family val="2"/>
        <scheme val="minor"/>
      </rPr>
      <t>Note: Any scoring system will have to be applied in a flexible way; for example if there is a question that requires just one response and is therefore is either correct or incorrect, then only 0 or 4 can be awarded.</t>
    </r>
  </si>
  <si>
    <t>1. Suggested Approach for Correcting Assessments</t>
  </si>
  <si>
    <t>2. Suggested Scoring System</t>
  </si>
  <si>
    <t>3. Suggested Approach for Recording Scores</t>
  </si>
  <si>
    <t>4. Automatic Scoring in Excel</t>
  </si>
  <si>
    <r>
      <t xml:space="preserve">Our recommendation is that the individual scores, or total scores, not be written directly on the </t>
    </r>
    <r>
      <rPr>
        <b/>
        <sz val="12"/>
        <color rgb="FF4472C4"/>
        <rFont val="Calibri"/>
        <family val="2"/>
        <scheme val="minor"/>
      </rPr>
      <t>Progress Assessment Booklet</t>
    </r>
    <r>
      <rPr>
        <sz val="12"/>
        <color theme="1"/>
        <rFont val="Calibri"/>
        <family val="2"/>
        <scheme val="minor"/>
      </rPr>
      <t xml:space="preserve">, so that these scores are not visible to the child when they do subsequent assessments.
When you’ve decided on the pupil's scores, input them directly into the relevant cell on the appropriate Interactive </t>
    </r>
    <r>
      <rPr>
        <b/>
        <sz val="12"/>
        <color rgb="FF4472C4"/>
        <rFont val="Calibri"/>
        <family val="2"/>
        <scheme val="minor"/>
      </rPr>
      <t xml:space="preserve">Assessment Record Sheet </t>
    </r>
    <r>
      <rPr>
        <sz val="12"/>
        <rFont val="Calibri"/>
        <family val="2"/>
        <scheme val="minor"/>
      </rPr>
      <t>(Tabs 'Assessment 1/2/3/4/5' below).</t>
    </r>
  </si>
  <si>
    <r>
      <t>5. Sorting Scores in Excel *</t>
    </r>
    <r>
      <rPr>
        <b/>
        <sz val="12"/>
        <color rgb="FFC00000"/>
        <rFont val="Calibri"/>
        <family val="2"/>
      </rPr>
      <t>N.B. Only available using MS Excel - these tools will not function in Google Docs / Gsheets</t>
    </r>
  </si>
  <si>
    <t>6. Analysing Scores</t>
  </si>
  <si>
    <t>When the appropriate scores have been inputted and calculated, you will be able to:
    • review the attainment score for each child; the higher the score the more learning objectives achieved.
    • sort and compare the attainment of children using these scores and identify those children with the lowest scores as needing further support.
    • identify the strengths and weaknesses of the class as a whole by sorting and comparing the total scores for LOs, while also being able to identify which learning outcome(s) would benefit from further teaching.</t>
  </si>
  <si>
    <r>
      <t xml:space="preserve">Each of the five Interactive </t>
    </r>
    <r>
      <rPr>
        <b/>
        <sz val="12"/>
        <color rgb="FF4472C4"/>
        <rFont val="Calibri"/>
        <family val="2"/>
        <scheme val="minor"/>
      </rPr>
      <t>Assessment Record Sheets</t>
    </r>
    <r>
      <rPr>
        <sz val="12"/>
        <color theme="1"/>
        <rFont val="Calibri"/>
        <family val="2"/>
        <scheme val="minor"/>
      </rPr>
      <t xml:space="preserve"> has been programmed to </t>
    </r>
    <r>
      <rPr>
        <b/>
        <sz val="12"/>
        <color theme="1"/>
        <rFont val="Calibri"/>
        <family val="2"/>
        <scheme val="minor"/>
      </rPr>
      <t>automatically calculate</t>
    </r>
    <r>
      <rPr>
        <sz val="12"/>
        <color theme="1"/>
        <rFont val="Calibri"/>
        <family val="2"/>
        <scheme val="minor"/>
      </rPr>
      <t xml:space="preserve">:
* </t>
    </r>
    <r>
      <rPr>
        <b/>
        <sz val="12"/>
        <color theme="1"/>
        <rFont val="Calibri"/>
        <family val="2"/>
        <scheme val="minor"/>
      </rPr>
      <t>Unit Total</t>
    </r>
    <r>
      <rPr>
        <sz val="12"/>
        <color theme="1"/>
        <rFont val="Calibri"/>
        <family val="2"/>
        <scheme val="minor"/>
      </rPr>
      <t xml:space="preserve"> i.e. Each pupil's total score for the unit (adds the child's scores for every question in the unit)
* </t>
    </r>
    <r>
      <rPr>
        <b/>
        <sz val="12"/>
        <color theme="1"/>
        <rFont val="Calibri"/>
        <family val="2"/>
        <scheme val="minor"/>
      </rPr>
      <t>Pupil Total</t>
    </r>
    <r>
      <rPr>
        <sz val="12"/>
        <color theme="1"/>
        <rFont val="Calibri"/>
        <family val="2"/>
        <scheme val="minor"/>
      </rPr>
      <t xml:space="preserve"> i.e. Each pupil's total score for the assessment (adds the child's scores for every unit in the assessment)
* </t>
    </r>
    <r>
      <rPr>
        <b/>
        <sz val="12"/>
        <color theme="1"/>
        <rFont val="Calibri"/>
        <family val="2"/>
        <scheme val="minor"/>
      </rPr>
      <t>LO Total</t>
    </r>
    <r>
      <rPr>
        <sz val="12"/>
        <color theme="1"/>
        <rFont val="Calibri"/>
        <family val="2"/>
        <scheme val="minor"/>
      </rPr>
      <t xml:space="preserve"> i.e. The total score for each Learning Objective (adds all children's scores for questions related to the Learning Objective)</t>
    </r>
  </si>
  <si>
    <r>
      <t xml:space="preserve">At the bottom of each Interactive </t>
    </r>
    <r>
      <rPr>
        <b/>
        <sz val="12"/>
        <color rgb="FF4472C4"/>
        <rFont val="Calibri"/>
        <family val="2"/>
        <scheme val="minor"/>
      </rPr>
      <t>Assessment Record Sheet</t>
    </r>
    <r>
      <rPr>
        <sz val="12"/>
        <color theme="1"/>
        <rFont val="Calibri"/>
        <family val="2"/>
        <scheme val="minor"/>
      </rPr>
      <t xml:space="preserve">, you'll find </t>
    </r>
    <r>
      <rPr>
        <b/>
        <u/>
        <sz val="12"/>
        <color theme="1"/>
        <rFont val="Calibri"/>
        <family val="2"/>
        <scheme val="minor"/>
      </rPr>
      <t>two</t>
    </r>
    <r>
      <rPr>
        <u/>
        <sz val="12"/>
        <color theme="1"/>
        <rFont val="Calibri"/>
        <family val="2"/>
        <scheme val="minor"/>
      </rPr>
      <t xml:space="preserve"> </t>
    </r>
    <r>
      <rPr>
        <b/>
        <u/>
        <sz val="12"/>
        <color theme="1"/>
        <rFont val="Calibri"/>
        <family val="2"/>
        <scheme val="minor"/>
      </rPr>
      <t>custom Sorting Tools</t>
    </r>
    <r>
      <rPr>
        <sz val="12"/>
        <color theme="1"/>
        <rFont val="Calibri"/>
        <family val="2"/>
        <scheme val="minor"/>
      </rPr>
      <t>.</t>
    </r>
    <r>
      <rPr>
        <b/>
        <sz val="12"/>
        <color theme="1"/>
        <rFont val="Calibri"/>
        <family val="2"/>
        <scheme val="minor"/>
      </rPr>
      <t xml:space="preserve"> </t>
    </r>
    <r>
      <rPr>
        <sz val="12"/>
        <color theme="1"/>
        <rFont val="Calibri"/>
        <family val="2"/>
        <scheme val="minor"/>
      </rPr>
      <t xml:space="preserve">
Teachers can use these tools to sort </t>
    </r>
    <r>
      <rPr>
        <b/>
        <sz val="12"/>
        <color theme="1"/>
        <rFont val="Calibri"/>
        <family val="2"/>
        <scheme val="minor"/>
      </rPr>
      <t>Pupil Total Scores</t>
    </r>
    <r>
      <rPr>
        <sz val="12"/>
        <color theme="1"/>
        <rFont val="Calibri"/>
        <family val="2"/>
        <scheme val="minor"/>
      </rPr>
      <t xml:space="preserve"> and </t>
    </r>
    <r>
      <rPr>
        <b/>
        <sz val="12"/>
        <color theme="1"/>
        <rFont val="Calibri"/>
        <family val="2"/>
        <scheme val="minor"/>
      </rPr>
      <t>LO Total Scores</t>
    </r>
    <r>
      <rPr>
        <sz val="12"/>
        <color theme="1"/>
        <rFont val="Calibri"/>
        <family val="2"/>
        <scheme val="minor"/>
      </rPr>
      <t xml:space="preserve"> from highest to lowest or lowest to highest.
</t>
    </r>
    <r>
      <rPr>
        <i/>
        <sz val="12"/>
        <color theme="1"/>
        <rFont val="Calibri"/>
        <family val="2"/>
        <scheme val="minor"/>
      </rPr>
      <t xml:space="preserve">Please note: We </t>
    </r>
    <r>
      <rPr>
        <i/>
        <u/>
        <sz val="12"/>
        <color theme="1"/>
        <rFont val="Calibri"/>
        <family val="2"/>
        <scheme val="minor"/>
      </rPr>
      <t>do not recommend</t>
    </r>
    <r>
      <rPr>
        <i/>
        <sz val="12"/>
        <color theme="1"/>
        <rFont val="Calibri"/>
        <family val="2"/>
        <scheme val="minor"/>
      </rPr>
      <t xml:space="preserve"> using Excel's Sort &amp; Filter Tool for sorting the total scores in Column AM or Row 25. Doing so will reorganise data in </t>
    </r>
    <r>
      <rPr>
        <i/>
        <u/>
        <sz val="12"/>
        <color theme="1"/>
        <rFont val="Calibri"/>
        <family val="2"/>
        <scheme val="minor"/>
      </rPr>
      <t>all cells</t>
    </r>
    <r>
      <rPr>
        <i/>
        <sz val="12"/>
        <color theme="1"/>
        <rFont val="Calibri"/>
        <family val="2"/>
        <scheme val="minor"/>
      </rPr>
      <t xml:space="preserve"> and could also result in calculation errors.
</t>
    </r>
    <r>
      <rPr>
        <b/>
        <i/>
        <sz val="12"/>
        <color theme="1"/>
        <rFont val="Calibri"/>
        <family val="2"/>
        <scheme val="minor"/>
      </rPr>
      <t>Note: Our custom sorting tools are fully functional within MS Excel but will not work in other platforms e.g. Google Docs / GSheets.</t>
    </r>
  </si>
  <si>
    <t>How to Add Columns (for classes with &lt; 34 pupils)</t>
  </si>
  <si>
    <r>
      <t xml:space="preserve">Each of the five Interactive </t>
    </r>
    <r>
      <rPr>
        <b/>
        <sz val="11"/>
        <color rgb="FF4472C4"/>
        <rFont val="Calibri"/>
        <family val="2"/>
        <scheme val="minor"/>
      </rPr>
      <t>Assessment Record Sheets</t>
    </r>
    <r>
      <rPr>
        <sz val="11"/>
        <color theme="1"/>
        <rFont val="Calibri"/>
        <family val="2"/>
        <scheme val="minor"/>
      </rPr>
      <t xml:space="preserve"> is pre-set to accommodate up to 34 pupil names. For classes with more than 34 pupils, you can add additional columns.
</t>
    </r>
    <r>
      <rPr>
        <i/>
        <sz val="11"/>
        <color theme="1"/>
        <rFont val="Calibri"/>
        <family val="2"/>
        <scheme val="minor"/>
      </rPr>
      <t xml:space="preserve">N.B. Avoid using the 'insert new columns' option or adding new columns at the beginning or the end - doing so will result in new columns not having formule for calculations.
</t>
    </r>
    <r>
      <rPr>
        <sz val="11"/>
        <color theme="1"/>
        <rFont val="Calibri"/>
        <family val="2"/>
        <scheme val="minor"/>
      </rPr>
      <t xml:space="preserve">
</t>
    </r>
    <r>
      <rPr>
        <b/>
        <sz val="11"/>
        <color rgb="FFC00000"/>
        <rFont val="Calibri"/>
        <family val="2"/>
        <scheme val="minor"/>
      </rPr>
      <t xml:space="preserve">Follow these steps to ensure that new columns will automatically take in all formulae for calucations.
</t>
    </r>
    <r>
      <rPr>
        <sz val="11"/>
        <rFont val="Calibri"/>
        <family val="2"/>
        <scheme val="minor"/>
      </rPr>
      <t xml:space="preserve">1. Click on the </t>
    </r>
    <r>
      <rPr>
        <b/>
        <sz val="11"/>
        <rFont val="Calibri"/>
        <family val="2"/>
        <scheme val="minor"/>
      </rPr>
      <t xml:space="preserve">Assessment tab </t>
    </r>
    <r>
      <rPr>
        <sz val="11"/>
        <rFont val="Calibri"/>
        <family val="2"/>
        <scheme val="minor"/>
      </rPr>
      <t xml:space="preserve">to open it.
2. Click on the </t>
    </r>
    <r>
      <rPr>
        <b/>
        <sz val="11"/>
        <rFont val="Calibri"/>
        <family val="2"/>
        <scheme val="minor"/>
      </rPr>
      <t xml:space="preserve">letter G </t>
    </r>
    <r>
      <rPr>
        <sz val="11"/>
        <rFont val="Calibri"/>
        <family val="2"/>
        <scheme val="minor"/>
      </rPr>
      <t xml:space="preserve">at the top of </t>
    </r>
    <r>
      <rPr>
        <b/>
        <sz val="11"/>
        <rFont val="Calibri"/>
        <family val="2"/>
        <scheme val="minor"/>
      </rPr>
      <t xml:space="preserve">Column G </t>
    </r>
    <r>
      <rPr>
        <sz val="11"/>
        <rFont val="Calibri"/>
        <family val="2"/>
        <scheme val="minor"/>
      </rPr>
      <t xml:space="preserve">to </t>
    </r>
    <r>
      <rPr>
        <b/>
        <sz val="11"/>
        <rFont val="Calibri"/>
        <family val="2"/>
        <scheme val="minor"/>
      </rPr>
      <t>select the entire column</t>
    </r>
    <r>
      <rPr>
        <sz val="11"/>
        <rFont val="Calibri"/>
        <family val="2"/>
        <scheme val="minor"/>
      </rPr>
      <t xml:space="preserve"> (it should highlight all the way down).
3. </t>
    </r>
    <r>
      <rPr>
        <b/>
        <sz val="11"/>
        <rFont val="Calibri"/>
        <family val="2"/>
        <scheme val="minor"/>
      </rPr>
      <t>Click and hold the letter G</t>
    </r>
    <r>
      <rPr>
        <sz val="11"/>
        <rFont val="Calibri"/>
        <family val="2"/>
        <scheme val="minor"/>
      </rPr>
      <t xml:space="preserve"> and </t>
    </r>
    <r>
      <rPr>
        <b/>
        <sz val="11"/>
        <rFont val="Calibri"/>
        <family val="2"/>
        <scheme val="minor"/>
      </rPr>
      <t>drag your mouse across</t>
    </r>
    <r>
      <rPr>
        <sz val="11"/>
        <rFont val="Calibri"/>
        <family val="2"/>
        <scheme val="minor"/>
      </rPr>
      <t xml:space="preserve"> to select additional columns (only select as many as you need to add, e.g. drag to Column H to add two columns).
4. </t>
    </r>
    <r>
      <rPr>
        <b/>
        <sz val="11"/>
        <rFont val="Calibri"/>
        <family val="2"/>
        <scheme val="minor"/>
      </rPr>
      <t xml:space="preserve">Right click </t>
    </r>
    <r>
      <rPr>
        <sz val="11"/>
        <rFont val="Calibri"/>
        <family val="2"/>
        <scheme val="minor"/>
      </rPr>
      <t xml:space="preserve">anywhere </t>
    </r>
    <r>
      <rPr>
        <b/>
        <sz val="11"/>
        <rFont val="Calibri"/>
        <family val="2"/>
        <scheme val="minor"/>
      </rPr>
      <t xml:space="preserve">within the selected (highlighted) columns </t>
    </r>
    <r>
      <rPr>
        <sz val="11"/>
        <rFont val="Calibri"/>
        <family val="2"/>
        <scheme val="minor"/>
      </rPr>
      <t xml:space="preserve">and select </t>
    </r>
    <r>
      <rPr>
        <b/>
        <i/>
        <sz val="11"/>
        <rFont val="Calibri"/>
        <family val="2"/>
        <scheme val="minor"/>
      </rPr>
      <t>Copy</t>
    </r>
    <r>
      <rPr>
        <sz val="11"/>
        <rFont val="Calibri"/>
        <family val="2"/>
        <scheme val="minor"/>
      </rPr>
      <t xml:space="preserve"> from the </t>
    </r>
    <r>
      <rPr>
        <b/>
        <sz val="11"/>
        <rFont val="Calibri"/>
        <family val="2"/>
        <scheme val="minor"/>
      </rPr>
      <t>pop-up menu</t>
    </r>
    <r>
      <rPr>
        <sz val="11"/>
        <rFont val="Calibri"/>
        <family val="2"/>
        <scheme val="minor"/>
      </rPr>
      <t xml:space="preserve">. 
5. Click on the </t>
    </r>
    <r>
      <rPr>
        <b/>
        <sz val="11"/>
        <rFont val="Calibri"/>
        <family val="2"/>
        <scheme val="minor"/>
      </rPr>
      <t>letter at the top of the next available column</t>
    </r>
    <r>
      <rPr>
        <sz val="11"/>
        <rFont val="Calibri"/>
        <family val="2"/>
        <scheme val="minor"/>
      </rPr>
      <t xml:space="preserve"> (in this example it would be Column I). Ensure the column is highlighted all the way down.
6. </t>
    </r>
    <r>
      <rPr>
        <b/>
        <sz val="11"/>
        <rFont val="Calibri"/>
        <family val="2"/>
        <scheme val="minor"/>
      </rPr>
      <t>Right click</t>
    </r>
    <r>
      <rPr>
        <sz val="11"/>
        <rFont val="Calibri"/>
        <family val="2"/>
        <scheme val="minor"/>
      </rPr>
      <t xml:space="preserve"> anywhere within this column (e.g. Column I) and select </t>
    </r>
    <r>
      <rPr>
        <b/>
        <i/>
        <sz val="11"/>
        <rFont val="Calibri"/>
        <family val="2"/>
        <scheme val="minor"/>
      </rPr>
      <t>Insert Copied Cells</t>
    </r>
    <r>
      <rPr>
        <sz val="11"/>
        <rFont val="Calibri"/>
        <family val="2"/>
        <scheme val="minor"/>
      </rPr>
      <t xml:space="preserve">.
7. Rename the new (copied) columns as needed.
8. Repeat </t>
    </r>
    <r>
      <rPr>
        <b/>
        <sz val="11"/>
        <rFont val="Calibri"/>
        <family val="2"/>
        <scheme val="minor"/>
      </rPr>
      <t>Steps 1-7</t>
    </r>
    <r>
      <rPr>
        <sz val="11"/>
        <rFont val="Calibri"/>
        <family val="2"/>
        <scheme val="minor"/>
      </rPr>
      <t xml:space="preserve"> for </t>
    </r>
    <r>
      <rPr>
        <b/>
        <sz val="11"/>
        <rFont val="Calibri"/>
        <family val="2"/>
        <scheme val="minor"/>
      </rPr>
      <t>all other Assessment tabs</t>
    </r>
    <r>
      <rPr>
        <sz val="11"/>
        <rFont val="Calibri"/>
        <family val="2"/>
        <scheme val="minor"/>
      </rPr>
      <t xml:space="preserve">. 
</t>
    </r>
    <r>
      <rPr>
        <i/>
        <sz val="11"/>
        <rFont val="Calibri"/>
        <family val="2"/>
        <scheme val="minor"/>
      </rPr>
      <t xml:space="preserve">N.B. Copy the </t>
    </r>
    <r>
      <rPr>
        <b/>
        <i/>
        <sz val="11"/>
        <rFont val="Calibri"/>
        <family val="2"/>
        <scheme val="minor"/>
      </rPr>
      <t>same set of columns</t>
    </r>
    <r>
      <rPr>
        <i/>
        <sz val="11"/>
        <rFont val="Calibri"/>
        <family val="2"/>
        <scheme val="minor"/>
      </rPr>
      <t xml:space="preserve"> in each sheet and</t>
    </r>
    <r>
      <rPr>
        <b/>
        <i/>
        <sz val="11"/>
        <rFont val="Calibri"/>
        <family val="2"/>
        <scheme val="minor"/>
      </rPr>
      <t xml:space="preserve"> insert (paste) them in the same place.</t>
    </r>
  </si>
  <si>
    <t>SS.SAL
SS.T</t>
  </si>
  <si>
    <r>
      <rPr>
        <b/>
        <sz val="12"/>
        <color rgb="FF002060"/>
        <rFont val="Calibri"/>
        <family val="2"/>
        <scheme val="minor"/>
      </rPr>
      <t xml:space="preserve">Tab 1 - Overview: </t>
    </r>
    <r>
      <rPr>
        <sz val="12"/>
        <rFont val="Calibri"/>
        <family val="2"/>
        <scheme val="minor"/>
      </rPr>
      <t>Current sheet</t>
    </r>
    <r>
      <rPr>
        <b/>
        <sz val="12"/>
        <color rgb="FF002060"/>
        <rFont val="Calibri"/>
        <family val="2"/>
        <scheme val="minor"/>
      </rPr>
      <t xml:space="preserve">
Tab 2 - How-tos: </t>
    </r>
    <r>
      <rPr>
        <sz val="12"/>
        <rFont val="Calibri"/>
        <family val="2"/>
        <scheme val="minor"/>
      </rPr>
      <t xml:space="preserve">Information on correcting assessments, scoring and analysing, using our custom sorting tools and adding additional columns (for classes with more than 34 pupils)
</t>
    </r>
    <r>
      <rPr>
        <b/>
        <sz val="12"/>
        <color rgb="FF00B0F0"/>
        <rFont val="Calibri"/>
        <family val="2"/>
        <scheme val="minor"/>
      </rPr>
      <t>Tab 3 - Assessment 1:</t>
    </r>
    <r>
      <rPr>
        <b/>
        <sz val="12"/>
        <color theme="8"/>
        <rFont val="Calibri"/>
        <family val="2"/>
        <scheme val="minor"/>
      </rPr>
      <t xml:space="preserve"> </t>
    </r>
    <r>
      <rPr>
        <sz val="12"/>
        <rFont val="Calibri"/>
        <family val="2"/>
        <scheme val="minor"/>
      </rPr>
      <t>Assessment Record Sheet for Assessment 1 (Unit 1</t>
    </r>
    <r>
      <rPr>
        <sz val="12"/>
        <rFont val="Aptos Narrow"/>
        <family val="2"/>
      </rPr>
      <t>–</t>
    </r>
    <r>
      <rPr>
        <sz val="12"/>
        <rFont val="Calibri"/>
        <family val="2"/>
        <scheme val="minor"/>
      </rPr>
      <t xml:space="preserve">Unit 4) </t>
    </r>
    <r>
      <rPr>
        <b/>
        <sz val="12"/>
        <rFont val="Calibri"/>
        <family val="2"/>
        <scheme val="minor"/>
      </rPr>
      <t>[</t>
    </r>
    <r>
      <rPr>
        <b/>
        <u/>
        <sz val="12"/>
        <rFont val="Calibri"/>
        <family val="2"/>
        <scheme val="minor"/>
      </rPr>
      <t>Pupils names</t>
    </r>
    <r>
      <rPr>
        <u/>
        <sz val="12"/>
        <rFont val="Calibri"/>
        <family val="2"/>
        <scheme val="minor"/>
      </rPr>
      <t xml:space="preserve"> added to this sheet </t>
    </r>
    <r>
      <rPr>
        <b/>
        <u/>
        <sz val="12"/>
        <rFont val="Calibri"/>
        <family val="2"/>
        <scheme val="minor"/>
      </rPr>
      <t>will automatically populate to sheets for Assessments 2-5</t>
    </r>
    <r>
      <rPr>
        <b/>
        <sz val="12"/>
        <rFont val="Calibri"/>
        <family val="2"/>
        <scheme val="minor"/>
      </rPr>
      <t>]</t>
    </r>
    <r>
      <rPr>
        <sz val="12"/>
        <rFont val="Calibri"/>
        <family val="2"/>
        <scheme val="minor"/>
      </rPr>
      <t xml:space="preserve">
</t>
    </r>
    <r>
      <rPr>
        <b/>
        <sz val="12"/>
        <color rgb="FF7030A0"/>
        <rFont val="Calibri"/>
        <family val="2"/>
        <scheme val="minor"/>
      </rPr>
      <t>Tab 4 - Assessment 2:</t>
    </r>
    <r>
      <rPr>
        <sz val="12"/>
        <color rgb="FF7030A0"/>
        <rFont val="Calibri"/>
        <family val="2"/>
        <scheme val="minor"/>
      </rPr>
      <t xml:space="preserve"> </t>
    </r>
    <r>
      <rPr>
        <sz val="12"/>
        <rFont val="Calibri"/>
        <family val="2"/>
        <scheme val="minor"/>
      </rPr>
      <t>Assessment Record Sheet for Assessment 2 (Unit 5</t>
    </r>
    <r>
      <rPr>
        <sz val="12"/>
        <rFont val="Aptos Narrow"/>
        <family val="2"/>
      </rPr>
      <t>–</t>
    </r>
    <r>
      <rPr>
        <sz val="12"/>
        <rFont val="Calibri"/>
        <family val="2"/>
        <scheme val="minor"/>
      </rPr>
      <t xml:space="preserve">Unit 7)
</t>
    </r>
    <r>
      <rPr>
        <b/>
        <sz val="12"/>
        <color rgb="FF33CCCC"/>
        <rFont val="Calibri"/>
        <family val="2"/>
        <scheme val="minor"/>
      </rPr>
      <t>Tab 5 - Assessment 3:</t>
    </r>
    <r>
      <rPr>
        <sz val="12"/>
        <rFont val="Calibri"/>
        <family val="2"/>
        <scheme val="minor"/>
      </rPr>
      <t xml:space="preserve"> Assessment Record Sheet for Assessment 3 (Unit 8</t>
    </r>
    <r>
      <rPr>
        <sz val="12"/>
        <rFont val="Aptos Narrow"/>
        <family val="2"/>
      </rPr>
      <t>–</t>
    </r>
    <r>
      <rPr>
        <sz val="12"/>
        <rFont val="Calibri"/>
        <family val="2"/>
        <scheme val="minor"/>
      </rPr>
      <t xml:space="preserve">Unit 11)
</t>
    </r>
    <r>
      <rPr>
        <b/>
        <sz val="12"/>
        <color theme="5"/>
        <rFont val="Calibri"/>
        <family val="2"/>
        <scheme val="minor"/>
      </rPr>
      <t xml:space="preserve">Tab 6 - Assessment 4: </t>
    </r>
    <r>
      <rPr>
        <sz val="12"/>
        <rFont val="Calibri"/>
        <family val="2"/>
        <scheme val="minor"/>
      </rPr>
      <t>Assessment Record Sheet for Assessment 4 (Unit 12</t>
    </r>
    <r>
      <rPr>
        <sz val="12"/>
        <rFont val="Aptos Narrow"/>
        <family val="2"/>
      </rPr>
      <t>–</t>
    </r>
    <r>
      <rPr>
        <sz val="12"/>
        <rFont val="Calibri"/>
        <family val="2"/>
        <scheme val="minor"/>
      </rPr>
      <t xml:space="preserve">Unit 15)
</t>
    </r>
    <r>
      <rPr>
        <b/>
        <sz val="12"/>
        <color rgb="FFFFC000"/>
        <rFont val="Calibri"/>
        <family val="2"/>
        <scheme val="minor"/>
      </rPr>
      <t xml:space="preserve">Tab 7 - Assessment 5: </t>
    </r>
    <r>
      <rPr>
        <sz val="12"/>
        <rFont val="Calibri"/>
        <family val="2"/>
        <scheme val="minor"/>
      </rPr>
      <t>Assessment Record Sheet for Assessment 5 (Unit 16</t>
    </r>
    <r>
      <rPr>
        <sz val="12"/>
        <rFont val="Aptos Narrow"/>
        <family val="2"/>
      </rPr>
      <t>–</t>
    </r>
    <r>
      <rPr>
        <sz val="12"/>
        <rFont val="Calibri"/>
        <family val="2"/>
        <scheme val="minor"/>
      </rPr>
      <t>Unit 19)</t>
    </r>
    <r>
      <rPr>
        <b/>
        <sz val="12"/>
        <color rgb="FFFFC000"/>
        <rFont val="Calibri"/>
        <family val="2"/>
        <scheme val="minor"/>
      </rPr>
      <t xml:space="preserve">
</t>
    </r>
    <r>
      <rPr>
        <b/>
        <sz val="12"/>
        <color rgb="FF70AD47"/>
        <rFont val="Calibri"/>
        <family val="2"/>
        <scheme val="minor"/>
      </rPr>
      <t>Tab 8 - All:</t>
    </r>
    <r>
      <rPr>
        <b/>
        <sz val="12"/>
        <color theme="9"/>
        <rFont val="Calibri"/>
        <family val="2"/>
        <scheme val="minor"/>
      </rPr>
      <t xml:space="preserve"> </t>
    </r>
    <r>
      <rPr>
        <sz val="12"/>
        <rFont val="Calibri"/>
        <family val="2"/>
        <scheme val="minor"/>
      </rPr>
      <t>Combined Assessments 1–5 (Unit 1–Unit 19)</t>
    </r>
    <r>
      <rPr>
        <b/>
        <sz val="12"/>
        <rFont val="Calibri"/>
        <family val="2"/>
        <scheme val="minor"/>
      </rPr>
      <t xml:space="preserve"> [</t>
    </r>
    <r>
      <rPr>
        <b/>
        <u/>
        <sz val="12"/>
        <rFont val="Calibri"/>
        <family val="2"/>
        <scheme val="minor"/>
      </rPr>
      <t xml:space="preserve">Automatically populates </t>
    </r>
    <r>
      <rPr>
        <u/>
        <sz val="12"/>
        <rFont val="Calibri"/>
        <family val="2"/>
        <scheme val="minor"/>
      </rPr>
      <t xml:space="preserve">when scores are entered in individual assessment sheets. </t>
    </r>
    <r>
      <rPr>
        <b/>
        <u/>
        <sz val="12"/>
        <rFont val="Calibri"/>
        <family val="2"/>
        <scheme val="minor"/>
      </rPr>
      <t>Includes Pupils' total scores for Assessments 1</t>
    </r>
    <r>
      <rPr>
        <u/>
        <sz val="12"/>
        <rFont val="Calibri"/>
        <family val="2"/>
        <scheme val="minor"/>
      </rPr>
      <t>–</t>
    </r>
    <r>
      <rPr>
        <b/>
        <u/>
        <sz val="12"/>
        <rFont val="Calibri"/>
        <family val="2"/>
        <scheme val="minor"/>
      </rPr>
      <t>5</t>
    </r>
    <r>
      <rPr>
        <b/>
        <sz val="12"/>
        <rFont val="Calibri"/>
        <family val="2"/>
        <scheme val="minor"/>
      </rPr>
      <t>]</t>
    </r>
    <r>
      <rPr>
        <i/>
        <sz val="12"/>
        <rFont val="Calibri"/>
        <family val="2"/>
        <scheme val="minor"/>
      </rPr>
      <t xml:space="preserve">
</t>
    </r>
    <r>
      <rPr>
        <b/>
        <sz val="12"/>
        <color rgb="FF002060"/>
        <rFont val="Calibri"/>
        <family val="2"/>
        <scheme val="minor"/>
      </rPr>
      <t>Tab 9 - Abbreviations:</t>
    </r>
    <r>
      <rPr>
        <i/>
        <sz val="12"/>
        <rFont val="Calibri"/>
        <family val="2"/>
        <scheme val="minor"/>
      </rPr>
      <t xml:space="preserve"> </t>
    </r>
    <r>
      <rPr>
        <sz val="12"/>
        <rFont val="Calibri"/>
        <family val="2"/>
        <scheme val="minor"/>
      </rPr>
      <t xml:space="preserve">Explainer for abbreviations in Assessment Record Sheets (Strands, Strand units)
</t>
    </r>
    <r>
      <rPr>
        <i/>
        <sz val="12"/>
        <rFont val="Calibri"/>
        <family val="2"/>
        <scheme val="minor"/>
      </rPr>
      <t xml:space="preserve">Note: Series character names and sample scores have been entered for demonstration purposes. Replace the character names on Assessment 1 with your own pupils' names - this change will automatically follow through in all of the other Assessment sheets. Remember to also delete the sample scores on each Assessment sheet. </t>
    </r>
  </si>
  <si>
    <t xml:space="preserve">Unit 11 Total </t>
  </si>
  <si>
    <t>Unit 17 Total</t>
  </si>
  <si>
    <t xml:space="preserve">Recognises, identifies and matches pairs </t>
  </si>
  <si>
    <t xml:space="preserve">Sorts materials multiple times in different ways in an undirected manner </t>
  </si>
  <si>
    <t xml:space="preserve">Matches objects and/or sets, using one-to-one correspondence </t>
  </si>
  <si>
    <t xml:space="preserve">Uses appropriate vocabulary to describe and then compare measurable attributes </t>
  </si>
  <si>
    <t xml:space="preserve">Makes direct comparisons of objects, containers or surfaces to compare measurable attributes and develop an understanding of same </t>
  </si>
  <si>
    <t xml:space="preserve">Describes and discriminates between items, using appropriate comparative language </t>
  </si>
  <si>
    <t xml:space="preserve">Chooses an object from a group of objects for a purpose based on a particular attribute   </t>
  </si>
  <si>
    <t>Compares and orders objects, containers and surfaces according to appropriate measurable attributes</t>
  </si>
  <si>
    <t xml:space="preserve">Sorts sets of symbols into numerals and letters </t>
  </si>
  <si>
    <t>Connects numbers to counted objects</t>
  </si>
  <si>
    <t>Orders sets without counting and checks by counting</t>
  </si>
  <si>
    <t xml:space="preserve">Partitions sets of two or more objects </t>
  </si>
  <si>
    <t xml:space="preserve">Identifies errors in chronological sequences of events </t>
  </si>
  <si>
    <t>Predicts events in the immediate future based on familiar patterns of events</t>
  </si>
  <si>
    <t>N.SO
N.F
DC.D</t>
  </si>
  <si>
    <t>N.UN
N.SO
N.NC
N.PVBT
A.PRR</t>
  </si>
  <si>
    <t>M.T
N.NC
N.SO</t>
  </si>
  <si>
    <t xml:space="preserve">Matches numerals to sets up to at least 5 </t>
  </si>
  <si>
    <t xml:space="preserve">Orders numerals up to at least 5 </t>
  </si>
  <si>
    <t>Partitions sets of two or more objects</t>
  </si>
  <si>
    <t xml:space="preserve">Identifies, recognises and estimates ‘more’ or ‘less’ in the real-life contexts and/or play </t>
  </si>
  <si>
    <t xml:space="preserve">Accurately counts and compares equivalent and non-equivalent sets from 1 up to at least 5, and establishes which set has more or less </t>
  </si>
  <si>
    <t xml:space="preserve">Recognises and names common 3-D shapes in different orientation and sizes </t>
  </si>
  <si>
    <t xml:space="preserve">Selects appropriate criteria for shape sorting   </t>
  </si>
  <si>
    <t>Identifies shapes in a variety of different orientations</t>
  </si>
  <si>
    <t>Solves problems involving 2-D shapes</t>
  </si>
  <si>
    <t>SS.S 
N.NC
A.PRR</t>
  </si>
  <si>
    <t xml:space="preserve">Explores patterns in number sequences, noticing one more object being added each time  </t>
  </si>
  <si>
    <t>Identifies the empty set and the numeral zero</t>
  </si>
  <si>
    <t>N.UN
N.NC
N.SO
A.PRR</t>
  </si>
  <si>
    <t>Explores how the layout of or size of elements in a set has no effect on the overall total [conservation of number]</t>
  </si>
  <si>
    <t>Recognises numbers, initially within 10</t>
  </si>
  <si>
    <t>Participates in activities that involve number</t>
  </si>
  <si>
    <t xml:space="preserve">Explores how the appearance of a set has no effect on the overall total </t>
  </si>
  <si>
    <t>Explores various arrangements of manipulatives to prompt different mental images of numbers up to 10, while developing a sense of each number</t>
  </si>
  <si>
    <t>Identifies, recognises and estimates ‘more’ or ‘less’ in the real-life context and/or play</t>
  </si>
  <si>
    <t>Explains ordinality using the language of after, before and in-between</t>
  </si>
  <si>
    <t>Visualises how a shape will look when moved</t>
  </si>
  <si>
    <t>Orders and distinguishes between sets without counting</t>
  </si>
  <si>
    <t>Matches numerals to sets and to other numerals in a variety of contexts</t>
  </si>
  <si>
    <t>Participates in grouping and swapping activities that involve making ten</t>
  </si>
  <si>
    <t>Uses comparative language to compare sets to at least 10</t>
  </si>
  <si>
    <t xml:space="preserve">Explores and identifies the different attributes </t>
  </si>
  <si>
    <t>Makes direct comparisons of objects, containers or surfaces to compare measurable attributes and develop an understanding of same</t>
  </si>
  <si>
    <t>Chooses an object from a group of objects for a purpose based on a particular attribute</t>
  </si>
  <si>
    <t>Describes and discriminates between items using appropriate comparative language</t>
  </si>
  <si>
    <t>Explores the relationship between numbers 1-9 and also their relationship to 10</t>
  </si>
  <si>
    <t>Partitions sets of 2 or more objects</t>
  </si>
  <si>
    <t>Explores how a whole object or set can be shared often in different way</t>
  </si>
  <si>
    <t xml:space="preserve">Creates Number Bonds for numbers 0 to 10  </t>
  </si>
  <si>
    <t xml:space="preserve">Combines sets of objects to make at least 10  </t>
  </si>
  <si>
    <t>Writes a number sentence pictorially</t>
  </si>
  <si>
    <t>Identifies a unit of repeat within a repeating pattern</t>
  </si>
  <si>
    <t>Creates a repeating pattern beginning with at least two objects or images</t>
  </si>
  <si>
    <t>Distinguishes between structured sequences or collections that include random elements, and are therefore not ‘patterns’</t>
  </si>
  <si>
    <t>Describes observable changes in quantitative terms</t>
  </si>
  <si>
    <t>N.UN
N.NC
N.PVBT
N.SO
N.F</t>
  </si>
  <si>
    <t>A.PRR
N.NC
N.SO</t>
  </si>
  <si>
    <t xml:space="preserve">Engages with pre-money counters/tokens as a foundation for understanding the value of coins  </t>
  </si>
  <si>
    <t>Makes the connection between pre-money counters and coins e.g. a 5c coin contains 5 cents similar to the 5 dots on the pre-money counter</t>
  </si>
  <si>
    <t>Recognises that coins are required to obtain/buy an object</t>
  </si>
  <si>
    <t xml:space="preserve">Experiences that greater amounts of coins will be needed for some transactions </t>
  </si>
  <si>
    <t xml:space="preserve">Understands that e.g. the 5c coin is preferable/worth more/greater value than the 2c coin  </t>
  </si>
  <si>
    <t>Identifies and understands the value of the 10c coin</t>
  </si>
  <si>
    <t xml:space="preserve">Exchanges amounts of coins for equivalent amounts  </t>
  </si>
  <si>
    <t>Adds varying amounts under 10c</t>
  </si>
  <si>
    <t xml:space="preserve">Notices that some partitions lead to equal parts and some do not </t>
  </si>
  <si>
    <t xml:space="preserve">Compares and describes parts of sets in terms of quantity </t>
  </si>
  <si>
    <t>Recalls the sequence of the days of the week</t>
  </si>
  <si>
    <t>N.F
N.SO
SS.S 
M.M</t>
  </si>
  <si>
    <t>Begins to recognise that there are standard universal ways of expressing time</t>
  </si>
  <si>
    <t xml:space="preserve">Collects data by asking simple questions of each other and gathering responses   </t>
  </si>
  <si>
    <t>Responds to questions and/or problems that relate to the attributes of data sets</t>
  </si>
  <si>
    <t>DC.D
N.SO
N.NC</t>
  </si>
  <si>
    <t>Makes predictions about what comes before/next in a sequence of objects, sounds or movements</t>
  </si>
  <si>
    <t xml:space="preserve">Understands that the value of a coin is not aligned to the amount of coins e.g. one 5c coin has greater value/worth more than 4 x 1c coins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</si>
</sst>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Calibri"/>
      <family val="2"/>
      <scheme val="minor"/>
    </font>
    <font>
      <b/>
      <sz val="11"/>
      <color theme="1"/>
      <name val="Calibri"/>
      <family val="2"/>
      <scheme val="minor"/>
    </font>
    <font>
      <b/>
      <sz val="10"/>
      <color theme="1"/>
      <name val="Calibri"/>
      <family val="2"/>
      <scheme val="minor"/>
    </font>
    <font>
      <sz val="9"/>
      <color theme="1"/>
      <name val="Calibri"/>
      <family val="2"/>
      <scheme val="minor"/>
    </font>
    <font>
      <sz val="11"/>
      <color rgb="FF000000"/>
      <name val="Calibri"/>
      <family val="2"/>
      <scheme val="minor"/>
    </font>
    <font>
      <sz val="11"/>
      <color theme="1"/>
      <name val="Calibri"/>
      <family val="2"/>
    </font>
    <font>
      <sz val="11"/>
      <color theme="1"/>
      <name val="Calibri"/>
      <family val="2"/>
      <scheme val="minor"/>
    </font>
    <font>
      <sz val="11"/>
      <color theme="0" tint="-0.499984740745262"/>
      <name val="Calibri"/>
      <family val="2"/>
      <scheme val="minor"/>
    </font>
    <font>
      <sz val="9"/>
      <color theme="0" tint="-0.499984740745262"/>
      <name val="Calibri"/>
      <family val="2"/>
      <scheme val="minor"/>
    </font>
    <font>
      <sz val="8"/>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sz val="12"/>
      <color theme="1"/>
      <name val="Calibri"/>
      <family val="2"/>
    </font>
    <font>
      <b/>
      <sz val="12"/>
      <color theme="1"/>
      <name val="Calibri"/>
      <family val="2"/>
    </font>
    <font>
      <b/>
      <sz val="14"/>
      <color theme="1"/>
      <name val="Calibri"/>
      <family val="2"/>
    </font>
    <font>
      <sz val="11"/>
      <color theme="0" tint="-0.249977111117893"/>
      <name val="Calibri"/>
      <family val="2"/>
      <scheme val="minor"/>
    </font>
    <font>
      <b/>
      <sz val="18"/>
      <name val="Calibri"/>
      <family val="2"/>
      <scheme val="minor"/>
    </font>
    <font>
      <b/>
      <sz val="11"/>
      <color theme="0"/>
      <name val="Calibri"/>
      <family val="2"/>
      <scheme val="minor"/>
    </font>
    <font>
      <b/>
      <sz val="18"/>
      <color theme="1"/>
      <name val="Aptos Narrow"/>
      <family val="2"/>
    </font>
    <font>
      <b/>
      <sz val="14"/>
      <color theme="1"/>
      <name val="Calibri"/>
      <family val="2"/>
      <scheme val="minor"/>
    </font>
    <font>
      <b/>
      <sz val="10"/>
      <color theme="0"/>
      <name val="Calibri"/>
      <family val="2"/>
      <scheme val="minor"/>
    </font>
    <font>
      <b/>
      <sz val="12"/>
      <color rgb="FF002060"/>
      <name val="Calibri"/>
      <family val="2"/>
      <scheme val="minor"/>
    </font>
    <font>
      <sz val="12"/>
      <name val="Calibri"/>
      <family val="2"/>
      <scheme val="minor"/>
    </font>
    <font>
      <b/>
      <sz val="12"/>
      <color rgb="FF00B0F0"/>
      <name val="Calibri"/>
      <family val="2"/>
      <scheme val="minor"/>
    </font>
    <font>
      <b/>
      <sz val="12"/>
      <color theme="8"/>
      <name val="Calibri"/>
      <family val="2"/>
      <scheme val="minor"/>
    </font>
    <font>
      <b/>
      <sz val="12"/>
      <color rgb="FF4472C4"/>
      <name val="Calibri"/>
      <family val="2"/>
      <scheme val="minor"/>
    </font>
    <font>
      <b/>
      <sz val="12"/>
      <color rgb="FF7030A0"/>
      <name val="Calibri"/>
      <family val="2"/>
      <scheme val="minor"/>
    </font>
    <font>
      <sz val="12"/>
      <color rgb="FF7030A0"/>
      <name val="Calibri"/>
      <family val="2"/>
      <scheme val="minor"/>
    </font>
    <font>
      <b/>
      <sz val="12"/>
      <color rgb="FF33CCCC"/>
      <name val="Calibri"/>
      <family val="2"/>
      <scheme val="minor"/>
    </font>
    <font>
      <b/>
      <sz val="12"/>
      <color theme="5"/>
      <name val="Calibri"/>
      <family val="2"/>
      <scheme val="minor"/>
    </font>
    <font>
      <b/>
      <sz val="12"/>
      <color rgb="FFFFC000"/>
      <name val="Calibri"/>
      <family val="2"/>
      <scheme val="minor"/>
    </font>
    <font>
      <b/>
      <sz val="12"/>
      <color rgb="FF70AD47"/>
      <name val="Calibri"/>
      <family val="2"/>
      <scheme val="minor"/>
    </font>
    <font>
      <b/>
      <sz val="12"/>
      <color theme="9"/>
      <name val="Calibri"/>
      <family val="2"/>
      <scheme val="minor"/>
    </font>
    <font>
      <i/>
      <sz val="12"/>
      <name val="Calibri"/>
      <family val="2"/>
      <scheme val="minor"/>
    </font>
    <font>
      <sz val="12"/>
      <color rgb="FF4472C4"/>
      <name val="Calibri"/>
      <family val="2"/>
      <scheme val="minor"/>
    </font>
    <font>
      <i/>
      <sz val="12"/>
      <color theme="1"/>
      <name val="Calibri"/>
      <family val="2"/>
      <scheme val="minor"/>
    </font>
    <font>
      <b/>
      <i/>
      <sz val="12"/>
      <color theme="1"/>
      <name val="Calibri"/>
      <family val="2"/>
      <scheme val="minor"/>
    </font>
    <font>
      <b/>
      <sz val="12"/>
      <name val="Calibri"/>
      <family val="2"/>
      <scheme val="minor"/>
    </font>
    <font>
      <sz val="12"/>
      <name val="Aptos Narrow"/>
      <family val="2"/>
    </font>
    <font>
      <b/>
      <u/>
      <sz val="12"/>
      <name val="Calibri"/>
      <family val="2"/>
      <scheme val="minor"/>
    </font>
    <font>
      <u/>
      <sz val="12"/>
      <name val="Calibri"/>
      <family val="2"/>
      <scheme val="minor"/>
    </font>
    <font>
      <b/>
      <sz val="12"/>
      <color rgb="FF4472C4"/>
      <name val="Calibri"/>
      <family val="2"/>
    </font>
    <font>
      <sz val="12"/>
      <color theme="1"/>
      <name val="Aptos Narrow"/>
      <family val="2"/>
    </font>
    <font>
      <sz val="12"/>
      <color theme="9"/>
      <name val="Calibri"/>
      <family val="2"/>
      <scheme val="minor"/>
    </font>
    <font>
      <sz val="12"/>
      <color theme="6" tint="-0.249977111117893"/>
      <name val="Calibri"/>
      <family val="2"/>
      <scheme val="minor"/>
    </font>
    <font>
      <sz val="12"/>
      <color theme="5"/>
      <name val="Calibri"/>
      <family val="2"/>
      <scheme val="minor"/>
    </font>
    <font>
      <sz val="12"/>
      <color rgb="FFFF0000"/>
      <name val="Calibri"/>
      <family val="2"/>
      <scheme val="minor"/>
    </font>
    <font>
      <u/>
      <sz val="12"/>
      <color theme="1"/>
      <name val="Calibri"/>
      <family val="2"/>
      <scheme val="minor"/>
    </font>
    <font>
      <b/>
      <u/>
      <sz val="12"/>
      <color theme="1"/>
      <name val="Calibri"/>
      <family val="2"/>
      <scheme val="minor"/>
    </font>
    <font>
      <b/>
      <sz val="12"/>
      <color rgb="FFC00000"/>
      <name val="Calibri"/>
      <family val="2"/>
    </font>
    <font>
      <i/>
      <u/>
      <sz val="12"/>
      <color theme="1"/>
      <name val="Calibri"/>
      <family val="2"/>
      <scheme val="minor"/>
    </font>
    <font>
      <b/>
      <sz val="11"/>
      <color rgb="FF4472C4"/>
      <name val="Calibri"/>
      <family val="2"/>
      <scheme val="minor"/>
    </font>
    <font>
      <i/>
      <sz val="11"/>
      <color theme="1"/>
      <name val="Calibri"/>
      <family val="2"/>
      <scheme val="minor"/>
    </font>
    <font>
      <sz val="11"/>
      <name val="Calibri"/>
      <family val="2"/>
      <scheme val="minor"/>
    </font>
    <font>
      <b/>
      <sz val="11"/>
      <color rgb="FFC00000"/>
      <name val="Calibri"/>
      <family val="2"/>
      <scheme val="minor"/>
    </font>
    <font>
      <b/>
      <sz val="11"/>
      <name val="Calibri"/>
      <family val="2"/>
      <scheme val="minor"/>
    </font>
    <font>
      <b/>
      <i/>
      <sz val="11"/>
      <name val="Calibri"/>
      <family val="2"/>
      <scheme val="minor"/>
    </font>
    <font>
      <i/>
      <sz val="11"/>
      <name val="Calibri"/>
      <family val="2"/>
      <scheme val="minor"/>
    </font>
    <font>
      <b/>
      <sz val="12"/>
      <color theme="0"/>
      <name val="Calibri"/>
      <family val="2"/>
      <scheme val="minor"/>
    </font>
  </fonts>
  <fills count="36">
    <fill>
      <patternFill patternType="none"/>
    </fill>
    <fill>
      <patternFill patternType="gray125"/>
    </fill>
    <fill>
      <patternFill patternType="solid">
        <fgColor rgb="FFFBE4D5"/>
        <bgColor indexed="64"/>
      </patternFill>
    </fill>
    <fill>
      <patternFill patternType="solid">
        <fgColor rgb="FFD9E2F3"/>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rgb="FFEAEAEA"/>
        <bgColor indexed="64"/>
      </patternFill>
    </fill>
    <fill>
      <patternFill patternType="solid">
        <fgColor rgb="FFFFD966"/>
        <bgColor indexed="64"/>
      </patternFill>
    </fill>
    <fill>
      <patternFill patternType="solid">
        <fgColor rgb="FFB7FFFF"/>
        <bgColor indexed="64"/>
      </patternFill>
    </fill>
    <fill>
      <patternFill patternType="solid">
        <fgColor rgb="FFFFF2CC"/>
        <bgColor indexed="64"/>
      </patternFill>
    </fill>
    <fill>
      <patternFill patternType="solid">
        <fgColor theme="9" tint="0.59999389629810485"/>
        <bgColor indexed="64"/>
      </patternFill>
    </fill>
    <fill>
      <gradientFill degree="90">
        <stop position="0">
          <color theme="0"/>
        </stop>
        <stop position="0.5">
          <color theme="9" tint="0.40000610370189521"/>
        </stop>
        <stop position="1">
          <color theme="0"/>
        </stop>
      </gradientFill>
    </fill>
    <fill>
      <patternFill patternType="solid">
        <fgColor theme="9" tint="0.79998168889431442"/>
        <bgColor indexed="64"/>
      </patternFill>
    </fill>
    <fill>
      <patternFill patternType="solid">
        <fgColor rgb="FF33CCCC"/>
        <bgColor indexed="64"/>
      </patternFill>
    </fill>
    <fill>
      <patternFill patternType="solid">
        <fgColor rgb="FFFFE1FF"/>
        <bgColor indexed="64"/>
      </patternFill>
    </fill>
    <fill>
      <patternFill patternType="solid">
        <fgColor rgb="FFD0EBB3"/>
        <bgColor indexed="64"/>
      </patternFill>
    </fill>
    <fill>
      <patternFill patternType="solid">
        <fgColor rgb="FFCDD9EF"/>
        <bgColor indexed="64"/>
      </patternFill>
    </fill>
    <fill>
      <patternFill patternType="solid">
        <fgColor rgb="FF00B0F0"/>
        <bgColor indexed="64"/>
      </patternFill>
    </fill>
    <fill>
      <patternFill patternType="solid">
        <fgColor rgb="FFC1EFFF"/>
        <bgColor indexed="64"/>
      </patternFill>
    </fill>
    <fill>
      <patternFill patternType="solid">
        <fgColor rgb="FF7030A0"/>
        <bgColor indexed="64"/>
      </patternFill>
    </fill>
    <fill>
      <patternFill patternType="solid">
        <fgColor rgb="FFDEC8EE"/>
        <bgColor indexed="64"/>
      </patternFill>
    </fill>
    <fill>
      <patternFill patternType="solid">
        <fgColor rgb="FFFFFFB3"/>
        <bgColor indexed="64"/>
      </patternFill>
    </fill>
    <fill>
      <patternFill patternType="solid">
        <fgColor rgb="FFABFFD1"/>
        <bgColor indexed="64"/>
      </patternFill>
    </fill>
    <fill>
      <patternFill patternType="solid">
        <fgColor rgb="FFFDB9E5"/>
        <bgColor indexed="64"/>
      </patternFill>
    </fill>
    <fill>
      <patternFill patternType="solid">
        <fgColor rgb="FF002060"/>
        <bgColor indexed="64"/>
      </patternFill>
    </fill>
    <fill>
      <patternFill patternType="solid">
        <fgColor theme="7" tint="0.59999389629810485"/>
        <bgColor indexed="64"/>
      </patternFill>
    </fill>
    <fill>
      <patternFill patternType="solid">
        <fgColor rgb="FFFFC000"/>
        <bgColor indexed="64"/>
      </patternFill>
    </fill>
    <fill>
      <patternFill patternType="solid">
        <fgColor rgb="FFE2EFDA"/>
        <bgColor indexed="64"/>
      </patternFill>
    </fill>
    <fill>
      <patternFill patternType="solid">
        <fgColor rgb="FFFFE699"/>
        <bgColor indexed="64"/>
      </patternFill>
    </fill>
    <fill>
      <patternFill patternType="solid">
        <fgColor rgb="FFC1D6FF"/>
        <bgColor indexed="64"/>
      </patternFill>
    </fill>
    <fill>
      <patternFill patternType="solid">
        <fgColor rgb="FFED7D31"/>
        <bgColor indexed="64"/>
      </patternFill>
    </fill>
    <fill>
      <patternFill patternType="solid">
        <fgColor rgb="FF70AD47"/>
        <bgColor indexed="64"/>
      </patternFill>
    </fill>
    <fill>
      <patternFill patternType="solid">
        <fgColor rgb="FFFFEDB3"/>
        <bgColor indexed="64"/>
      </patternFill>
    </fill>
    <fill>
      <patternFill patternType="solid">
        <fgColor rgb="FFF5F5F5"/>
        <bgColor indexed="64"/>
      </patternFill>
    </fill>
    <fill>
      <patternFill patternType="solid">
        <fgColor theme="8" tint="0.59999389629810485"/>
        <bgColor indexed="64"/>
      </patternFill>
    </fill>
  </fills>
  <borders count="4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9"/>
      </left>
      <right/>
      <top style="thin">
        <color theme="9"/>
      </top>
      <bottom style="thin">
        <color theme="9"/>
      </bottom>
      <diagonal/>
    </border>
    <border>
      <left/>
      <right style="thin">
        <color theme="9"/>
      </right>
      <top style="thin">
        <color theme="9"/>
      </top>
      <bottom style="thin">
        <color theme="9"/>
      </bottom>
      <diagonal/>
    </border>
    <border>
      <left/>
      <right style="thin">
        <color indexed="64"/>
      </right>
      <top style="thin">
        <color theme="9"/>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rgb="FF70AD47"/>
      </right>
      <top style="thin">
        <color theme="9"/>
      </top>
      <bottom style="thin">
        <color theme="9"/>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theme="9"/>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top style="hair">
        <color indexed="64"/>
      </top>
      <bottom/>
      <diagonal/>
    </border>
  </borders>
  <cellStyleXfs count="2">
    <xf numFmtId="0" fontId="0" fillId="0" borderId="0"/>
    <xf numFmtId="0" fontId="6" fillId="0" borderId="0"/>
  </cellStyleXfs>
  <cellXfs count="251">
    <xf numFmtId="0" fontId="0" fillId="0" borderId="0" xfId="0"/>
    <xf numFmtId="0" fontId="3" fillId="0" borderId="0" xfId="0" applyFont="1" applyAlignment="1">
      <alignment horizontal="center" textRotation="90"/>
    </xf>
    <xf numFmtId="0" fontId="4" fillId="2" borderId="1" xfId="0" applyFont="1" applyFill="1" applyBorder="1" applyAlignment="1">
      <alignment vertical="center" wrapText="1"/>
    </xf>
    <xf numFmtId="0" fontId="4" fillId="2" borderId="5" xfId="0" applyFont="1" applyFill="1" applyBorder="1" applyAlignment="1">
      <alignment vertical="center" wrapText="1"/>
    </xf>
    <xf numFmtId="0" fontId="0" fillId="0" borderId="7" xfId="0" applyBorder="1"/>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0" fillId="0" borderId="0" xfId="0" applyAlignment="1">
      <alignment horizontal="center"/>
    </xf>
    <xf numFmtId="0" fontId="6" fillId="0" borderId="0" xfId="1"/>
    <xf numFmtId="0" fontId="7" fillId="6" borderId="0" xfId="0" applyFont="1" applyFill="1" applyAlignment="1">
      <alignment horizontal="center"/>
    </xf>
    <xf numFmtId="0" fontId="7" fillId="6" borderId="0" xfId="0" applyFont="1" applyFill="1"/>
    <xf numFmtId="0" fontId="8" fillId="6" borderId="0" xfId="0" applyFont="1" applyFill="1" applyAlignment="1">
      <alignment horizontal="center" textRotation="90"/>
    </xf>
    <xf numFmtId="0" fontId="0" fillId="5" borderId="3" xfId="0" applyFill="1" applyBorder="1" applyAlignment="1">
      <alignment horizontal="center" vertical="center"/>
    </xf>
    <xf numFmtId="0" fontId="0" fillId="7" borderId="0" xfId="0" applyFill="1"/>
    <xf numFmtId="0" fontId="0" fillId="5" borderId="12" xfId="0" applyFill="1" applyBorder="1" applyAlignment="1">
      <alignment horizontal="center" vertical="center"/>
    </xf>
    <xf numFmtId="0" fontId="0" fillId="5" borderId="11" xfId="0" applyFill="1" applyBorder="1" applyAlignment="1">
      <alignment horizontal="center" vertical="center"/>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0" fillId="2" borderId="22" xfId="0" applyFill="1" applyBorder="1" applyAlignment="1">
      <alignment horizontal="center" vertical="center"/>
    </xf>
    <xf numFmtId="0" fontId="4" fillId="9" borderId="5" xfId="0" applyFont="1" applyFill="1" applyBorder="1" applyAlignment="1">
      <alignment horizontal="center" vertical="center" wrapText="1"/>
    </xf>
    <xf numFmtId="0" fontId="4" fillId="9" borderId="1" xfId="0" applyFont="1" applyFill="1" applyBorder="1" applyAlignment="1">
      <alignment vertical="center" wrapText="1"/>
    </xf>
    <xf numFmtId="0" fontId="0" fillId="9" borderId="1" xfId="0" applyFill="1" applyBorder="1" applyAlignment="1">
      <alignment horizontal="center" vertical="center"/>
    </xf>
    <xf numFmtId="0" fontId="4" fillId="10" borderId="5" xfId="0" applyFont="1" applyFill="1" applyBorder="1" applyAlignment="1">
      <alignment horizontal="center" vertical="center" wrapText="1"/>
    </xf>
    <xf numFmtId="0" fontId="4" fillId="10" borderId="5" xfId="0" applyFont="1" applyFill="1" applyBorder="1" applyAlignment="1">
      <alignment vertical="center" wrapText="1"/>
    </xf>
    <xf numFmtId="0" fontId="4" fillId="10" borderId="1" xfId="0" applyFont="1" applyFill="1" applyBorder="1" applyAlignment="1">
      <alignment vertical="center" wrapText="1"/>
    </xf>
    <xf numFmtId="0" fontId="0" fillId="10" borderId="1" xfId="0" applyFill="1" applyBorder="1" applyAlignment="1">
      <alignment horizontal="center" vertical="center"/>
    </xf>
    <xf numFmtId="0" fontId="0" fillId="3" borderId="1" xfId="0" applyFill="1" applyBorder="1" applyAlignment="1">
      <alignment horizontal="center" vertical="center"/>
    </xf>
    <xf numFmtId="0" fontId="2" fillId="7" borderId="1" xfId="0" applyFont="1" applyFill="1" applyBorder="1" applyAlignment="1">
      <alignment horizontal="center" textRotation="90" wrapText="1"/>
    </xf>
    <xf numFmtId="0" fontId="2" fillId="7" borderId="1" xfId="0" applyFont="1" applyFill="1" applyBorder="1" applyAlignment="1">
      <alignment horizontal="center"/>
    </xf>
    <xf numFmtId="0" fontId="3" fillId="7" borderId="1" xfId="0" applyFont="1" applyFill="1" applyBorder="1" applyAlignment="1">
      <alignment horizontal="center" textRotation="90"/>
    </xf>
    <xf numFmtId="0" fontId="0" fillId="7" borderId="1" xfId="0" applyFill="1" applyBorder="1" applyAlignment="1">
      <alignment horizontal="center" vertical="center"/>
    </xf>
    <xf numFmtId="0" fontId="0" fillId="3" borderId="2" xfId="0" applyFill="1" applyBorder="1" applyAlignment="1">
      <alignment horizontal="center" vertical="center"/>
    </xf>
    <xf numFmtId="0" fontId="0" fillId="9" borderId="10" xfId="0" applyFill="1" applyBorder="1" applyAlignment="1">
      <alignment horizontal="center" vertical="center"/>
    </xf>
    <xf numFmtId="0" fontId="0" fillId="10" borderId="10" xfId="0" applyFill="1" applyBorder="1" applyAlignment="1">
      <alignment horizontal="center" vertical="center"/>
    </xf>
    <xf numFmtId="0" fontId="0" fillId="0" borderId="9" xfId="0" applyBorder="1" applyAlignment="1">
      <alignment horizontal="left" vertical="top" wrapText="1"/>
    </xf>
    <xf numFmtId="0" fontId="3" fillId="7" borderId="9" xfId="0" applyFont="1" applyFill="1" applyBorder="1" applyAlignment="1">
      <alignment horizontal="center" textRotation="90"/>
    </xf>
    <xf numFmtId="0" fontId="3" fillId="7" borderId="18" xfId="0" applyFont="1" applyFill="1" applyBorder="1" applyAlignment="1">
      <alignment horizontal="center" textRotation="90"/>
    </xf>
    <xf numFmtId="0" fontId="0" fillId="8" borderId="3" xfId="0" applyFill="1" applyBorder="1" applyAlignment="1">
      <alignment horizontal="center" vertical="center"/>
    </xf>
    <xf numFmtId="0" fontId="0" fillId="8" borderId="19" xfId="0" applyFill="1" applyBorder="1" applyAlignment="1">
      <alignment horizontal="center" vertical="center"/>
    </xf>
    <xf numFmtId="0" fontId="0" fillId="8" borderId="6" xfId="0" applyFill="1" applyBorder="1" applyAlignment="1">
      <alignment horizontal="center" vertical="center"/>
    </xf>
    <xf numFmtId="0" fontId="10" fillId="0" borderId="15" xfId="0" applyFont="1" applyBorder="1" applyAlignment="1">
      <alignment horizontal="center" vertical="center"/>
    </xf>
    <xf numFmtId="0" fontId="4" fillId="7" borderId="21" xfId="0" applyFont="1" applyFill="1" applyBorder="1" applyAlignment="1">
      <alignment horizontal="center" vertical="center" wrapText="1"/>
    </xf>
    <xf numFmtId="0" fontId="0" fillId="7" borderId="0" xfId="0" applyFill="1" applyAlignment="1">
      <alignment horizontal="center"/>
    </xf>
    <xf numFmtId="0" fontId="0" fillId="9" borderId="32" xfId="0" applyFill="1" applyBorder="1" applyAlignment="1">
      <alignment horizontal="center" vertical="center"/>
    </xf>
    <xf numFmtId="0" fontId="0" fillId="10" borderId="32" xfId="0" applyFill="1" applyBorder="1" applyAlignment="1">
      <alignment horizontal="center" vertical="center"/>
    </xf>
    <xf numFmtId="0" fontId="0" fillId="3"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0" fillId="2" borderId="35" xfId="0" applyFill="1" applyBorder="1" applyAlignment="1">
      <alignment horizontal="center" vertical="center"/>
    </xf>
    <xf numFmtId="0" fontId="0" fillId="2" borderId="28" xfId="0" applyFill="1" applyBorder="1" applyAlignment="1">
      <alignment horizontal="center" vertical="center"/>
    </xf>
    <xf numFmtId="0" fontId="0" fillId="3" borderId="37" xfId="0" applyFill="1" applyBorder="1" applyAlignment="1">
      <alignment horizontal="center" vertical="center"/>
    </xf>
    <xf numFmtId="0" fontId="1" fillId="5" borderId="32" xfId="0" applyFont="1" applyFill="1" applyBorder="1" applyAlignment="1">
      <alignment horizontal="center" textRotation="45"/>
    </xf>
    <xf numFmtId="0" fontId="0" fillId="7" borderId="15" xfId="0" applyFill="1" applyBorder="1"/>
    <xf numFmtId="0" fontId="0" fillId="7" borderId="38" xfId="0" applyFill="1" applyBorder="1"/>
    <xf numFmtId="0" fontId="4" fillId="13" borderId="5"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0" fillId="15" borderId="22" xfId="0" applyFill="1" applyBorder="1" applyAlignment="1">
      <alignment horizontal="center" vertical="center"/>
    </xf>
    <xf numFmtId="0" fontId="0" fillId="15" borderId="1" xfId="0" applyFill="1" applyBorder="1" applyAlignment="1">
      <alignment horizontal="center" vertical="center"/>
    </xf>
    <xf numFmtId="0" fontId="0" fillId="15" borderId="5" xfId="0" applyFill="1" applyBorder="1" applyAlignment="1">
      <alignment horizontal="center" vertical="center"/>
    </xf>
    <xf numFmtId="0" fontId="0" fillId="15" borderId="21" xfId="0" applyFill="1" applyBorder="1" applyAlignment="1">
      <alignment horizontal="center" vertical="center"/>
    </xf>
    <xf numFmtId="0" fontId="4" fillId="16" borderId="5" xfId="0" applyFont="1" applyFill="1" applyBorder="1" applyAlignment="1">
      <alignment horizontal="center" vertical="center" wrapText="1"/>
    </xf>
    <xf numFmtId="0" fontId="0" fillId="16" borderId="1" xfId="0" applyFill="1" applyBorder="1" applyAlignment="1">
      <alignment horizontal="center" vertical="center"/>
    </xf>
    <xf numFmtId="0" fontId="4" fillId="17" borderId="5" xfId="0" applyFont="1" applyFill="1" applyBorder="1" applyAlignment="1">
      <alignment horizontal="center" vertical="center" wrapText="1"/>
    </xf>
    <xf numFmtId="0" fontId="0" fillId="17" borderId="1" xfId="0" applyFill="1" applyBorder="1" applyAlignment="1">
      <alignment horizontal="center" vertical="center"/>
    </xf>
    <xf numFmtId="0" fontId="0" fillId="15" borderId="35" xfId="0" applyFill="1" applyBorder="1" applyAlignment="1">
      <alignment horizontal="center" vertical="center"/>
    </xf>
    <xf numFmtId="0" fontId="0" fillId="15" borderId="28" xfId="0" applyFill="1" applyBorder="1" applyAlignment="1">
      <alignment horizontal="center" vertical="center"/>
    </xf>
    <xf numFmtId="0" fontId="0" fillId="16" borderId="10" xfId="0" applyFill="1" applyBorder="1" applyAlignment="1">
      <alignment horizontal="center" vertical="center"/>
    </xf>
    <xf numFmtId="0" fontId="0" fillId="17" borderId="10" xfId="0" applyFill="1" applyBorder="1" applyAlignment="1">
      <alignment horizontal="center" vertical="center"/>
    </xf>
    <xf numFmtId="0" fontId="10" fillId="8" borderId="39" xfId="0" applyFont="1" applyFill="1" applyBorder="1" applyAlignment="1">
      <alignment horizontal="center" vertical="center"/>
    </xf>
    <xf numFmtId="0" fontId="10" fillId="0" borderId="0" xfId="0" applyFont="1" applyAlignment="1">
      <alignment vertical="center"/>
    </xf>
    <xf numFmtId="0" fontId="0" fillId="0" borderId="0" xfId="0" applyAlignment="1">
      <alignment horizontal="left" vertical="top" wrapText="1"/>
    </xf>
    <xf numFmtId="0" fontId="4" fillId="19" borderId="5" xfId="0" applyFont="1" applyFill="1" applyBorder="1" applyAlignment="1">
      <alignment horizontal="center" vertical="center" wrapText="1"/>
    </xf>
    <xf numFmtId="0" fontId="0" fillId="19" borderId="1" xfId="0" applyFill="1" applyBorder="1" applyAlignment="1">
      <alignment horizontal="center" vertical="center"/>
    </xf>
    <xf numFmtId="0" fontId="4" fillId="19" borderId="1" xfId="0" applyFont="1" applyFill="1" applyBorder="1" applyAlignment="1">
      <alignment vertical="center" wrapText="1"/>
    </xf>
    <xf numFmtId="0" fontId="4" fillId="21" borderId="5" xfId="0" applyFont="1" applyFill="1" applyBorder="1" applyAlignment="1">
      <alignment horizontal="center" vertical="center" wrapText="1"/>
    </xf>
    <xf numFmtId="0" fontId="4" fillId="21" borderId="4" xfId="0" applyFont="1" applyFill="1" applyBorder="1" applyAlignment="1">
      <alignment vertical="center" wrapText="1"/>
    </xf>
    <xf numFmtId="0" fontId="0" fillId="21" borderId="1" xfId="0" applyFill="1" applyBorder="1" applyAlignment="1">
      <alignment horizontal="center" vertical="center"/>
    </xf>
    <xf numFmtId="0" fontId="0" fillId="21" borderId="5" xfId="0" applyFill="1" applyBorder="1" applyAlignment="1">
      <alignment horizontal="center" vertical="center"/>
    </xf>
    <xf numFmtId="0" fontId="4" fillId="22" borderId="1" xfId="0" applyFont="1" applyFill="1" applyBorder="1" applyAlignment="1">
      <alignment horizontal="center" vertical="center" wrapText="1"/>
    </xf>
    <xf numFmtId="0" fontId="4" fillId="22" borderId="1" xfId="0" applyFont="1" applyFill="1" applyBorder="1" applyAlignment="1">
      <alignment vertical="center" wrapText="1"/>
    </xf>
    <xf numFmtId="0" fontId="4" fillId="22" borderId="4" xfId="0" applyFont="1" applyFill="1" applyBorder="1" applyAlignment="1">
      <alignment vertical="center" wrapText="1"/>
    </xf>
    <xf numFmtId="0" fontId="0" fillId="22" borderId="22" xfId="0" applyFill="1" applyBorder="1" applyAlignment="1">
      <alignment horizontal="center" vertical="center"/>
    </xf>
    <xf numFmtId="0" fontId="0" fillId="22" borderId="1" xfId="0" applyFill="1" applyBorder="1" applyAlignment="1">
      <alignment horizontal="center" vertical="center"/>
    </xf>
    <xf numFmtId="0" fontId="0" fillId="22" borderId="5" xfId="0" applyFill="1" applyBorder="1" applyAlignment="1">
      <alignment horizontal="center" vertical="center"/>
    </xf>
    <xf numFmtId="0" fontId="0" fillId="22" borderId="21" xfId="0" applyFill="1" applyBorder="1" applyAlignment="1">
      <alignment horizontal="center" vertical="center"/>
    </xf>
    <xf numFmtId="0" fontId="0" fillId="22" borderId="35" xfId="0" applyFill="1" applyBorder="1" applyAlignment="1">
      <alignment horizontal="center" vertical="center"/>
    </xf>
    <xf numFmtId="0" fontId="4" fillId="23" borderId="1" xfId="0" applyFont="1" applyFill="1" applyBorder="1" applyAlignment="1">
      <alignment vertical="center" wrapText="1"/>
    </xf>
    <xf numFmtId="0" fontId="4" fillId="23" borderId="4" xfId="0" applyFont="1" applyFill="1" applyBorder="1" applyAlignment="1">
      <alignment vertical="center" wrapText="1"/>
    </xf>
    <xf numFmtId="0" fontId="4" fillId="23" borderId="1" xfId="0" applyFont="1" applyFill="1" applyBorder="1" applyAlignment="1">
      <alignment horizontal="center" vertical="center" wrapText="1"/>
    </xf>
    <xf numFmtId="0" fontId="0" fillId="23" borderId="22" xfId="0" applyFill="1" applyBorder="1" applyAlignment="1">
      <alignment horizontal="center" vertical="center"/>
    </xf>
    <xf numFmtId="0" fontId="0" fillId="23" borderId="1" xfId="0" applyFill="1" applyBorder="1" applyAlignment="1">
      <alignment horizontal="center" vertical="center"/>
    </xf>
    <xf numFmtId="0" fontId="0" fillId="23" borderId="5" xfId="0" applyFill="1" applyBorder="1" applyAlignment="1">
      <alignment horizontal="center" vertical="center"/>
    </xf>
    <xf numFmtId="0" fontId="4" fillId="4" borderId="1" xfId="0" applyFont="1" applyFill="1" applyBorder="1" applyAlignment="1">
      <alignment vertical="center" wrapText="1"/>
    </xf>
    <xf numFmtId="0" fontId="4" fillId="4" borderId="4" xfId="0" applyFont="1" applyFill="1" applyBorder="1" applyAlignment="1">
      <alignment vertical="center" wrapText="1"/>
    </xf>
    <xf numFmtId="0" fontId="4"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4" fillId="24" borderId="4" xfId="0" applyFont="1" applyFill="1" applyBorder="1" applyAlignment="1">
      <alignment vertical="center" wrapText="1"/>
    </xf>
    <xf numFmtId="0" fontId="4" fillId="24" borderId="5" xfId="0" applyFont="1" applyFill="1" applyBorder="1" applyAlignment="1">
      <alignment horizontal="center" vertical="center" wrapText="1"/>
    </xf>
    <xf numFmtId="0" fontId="0" fillId="24" borderId="1" xfId="0" applyFill="1" applyBorder="1" applyAlignment="1">
      <alignment horizontal="center" vertical="center"/>
    </xf>
    <xf numFmtId="0" fontId="0" fillId="23" borderId="35" xfId="0" applyFill="1" applyBorder="1" applyAlignment="1">
      <alignment horizontal="center" vertical="center"/>
    </xf>
    <xf numFmtId="0" fontId="0" fillId="23" borderId="28" xfId="0" applyFill="1" applyBorder="1" applyAlignment="1">
      <alignment horizontal="center" vertical="center"/>
    </xf>
    <xf numFmtId="0" fontId="10" fillId="7" borderId="27" xfId="0" applyFont="1" applyFill="1" applyBorder="1" applyAlignment="1">
      <alignment horizontal="center" vertical="center"/>
    </xf>
    <xf numFmtId="0" fontId="4" fillId="13" borderId="1" xfId="0" applyFont="1" applyFill="1" applyBorder="1" applyAlignment="1">
      <alignment vertical="center" wrapText="1"/>
    </xf>
    <xf numFmtId="0" fontId="0" fillId="13" borderId="22" xfId="0" applyFill="1" applyBorder="1" applyAlignment="1">
      <alignment horizontal="center" vertical="center"/>
    </xf>
    <xf numFmtId="0" fontId="0" fillId="13" borderId="1" xfId="0" applyFill="1" applyBorder="1" applyAlignment="1">
      <alignment horizontal="center" vertical="center"/>
    </xf>
    <xf numFmtId="0" fontId="0" fillId="13" borderId="5" xfId="0" applyFill="1" applyBorder="1" applyAlignment="1">
      <alignment horizontal="center" vertical="center"/>
    </xf>
    <xf numFmtId="0" fontId="4" fillId="26" borderId="5" xfId="0" applyFont="1" applyFill="1" applyBorder="1" applyAlignment="1">
      <alignment horizontal="center" vertical="center" wrapText="1"/>
    </xf>
    <xf numFmtId="0" fontId="0" fillId="26" borderId="1" xfId="0" applyFill="1" applyBorder="1" applyAlignment="1">
      <alignment horizontal="center" vertical="center"/>
    </xf>
    <xf numFmtId="0" fontId="0" fillId="28" borderId="35" xfId="0" applyFill="1" applyBorder="1" applyAlignment="1">
      <alignment horizontal="center" vertical="center"/>
    </xf>
    <xf numFmtId="0" fontId="0" fillId="28" borderId="28" xfId="0" applyFill="1" applyBorder="1" applyAlignment="1">
      <alignment horizontal="center" vertical="center"/>
    </xf>
    <xf numFmtId="0" fontId="0" fillId="29" borderId="1" xfId="0" applyFill="1" applyBorder="1" applyAlignment="1">
      <alignment horizontal="center" vertical="center"/>
    </xf>
    <xf numFmtId="0" fontId="0" fillId="29" borderId="10" xfId="0" applyFill="1" applyBorder="1" applyAlignment="1">
      <alignment horizontal="center" vertical="center"/>
    </xf>
    <xf numFmtId="0" fontId="1" fillId="24" borderId="17" xfId="0" applyFont="1" applyFill="1" applyBorder="1" applyAlignment="1">
      <alignment horizontal="right" vertical="center"/>
    </xf>
    <xf numFmtId="0" fontId="1" fillId="24" borderId="9" xfId="0" applyFont="1" applyFill="1" applyBorder="1" applyAlignment="1">
      <alignment horizontal="right" vertical="center"/>
    </xf>
    <xf numFmtId="0" fontId="1" fillId="24" borderId="40" xfId="0" applyFont="1" applyFill="1" applyBorder="1" applyAlignment="1">
      <alignment horizontal="right" vertical="center"/>
    </xf>
    <xf numFmtId="0" fontId="4" fillId="30" borderId="5" xfId="0" applyFont="1" applyFill="1" applyBorder="1" applyAlignment="1">
      <alignment horizontal="center" vertical="center" wrapText="1"/>
    </xf>
    <xf numFmtId="0" fontId="0" fillId="30" borderId="1" xfId="0" applyFill="1" applyBorder="1" applyAlignment="1">
      <alignment horizontal="center" vertical="center"/>
    </xf>
    <xf numFmtId="0" fontId="0" fillId="5" borderId="41" xfId="0" applyFill="1" applyBorder="1" applyAlignment="1">
      <alignment horizontal="center" vertical="center"/>
    </xf>
    <xf numFmtId="0" fontId="0" fillId="24" borderId="2" xfId="0" applyFill="1" applyBorder="1" applyAlignment="1">
      <alignment horizontal="center" vertical="center"/>
    </xf>
    <xf numFmtId="0" fontId="0" fillId="30" borderId="10" xfId="0" applyFill="1" applyBorder="1" applyAlignment="1">
      <alignment horizontal="center" vertical="center"/>
    </xf>
    <xf numFmtId="0" fontId="7" fillId="0" borderId="0" xfId="0" applyFont="1"/>
    <xf numFmtId="0" fontId="0" fillId="13" borderId="4" xfId="0" applyFill="1" applyBorder="1" applyAlignment="1">
      <alignment horizontal="center" vertical="center"/>
    </xf>
    <xf numFmtId="0" fontId="3" fillId="7" borderId="30" xfId="0" applyFont="1" applyFill="1" applyBorder="1" applyAlignment="1">
      <alignment horizontal="center" textRotation="90"/>
    </xf>
    <xf numFmtId="0" fontId="3" fillId="7" borderId="28" xfId="0" applyFont="1" applyFill="1" applyBorder="1" applyAlignment="1">
      <alignment horizontal="center" textRotation="90"/>
    </xf>
    <xf numFmtId="0" fontId="0" fillId="8" borderId="36" xfId="0" applyFill="1" applyBorder="1"/>
    <xf numFmtId="0" fontId="18" fillId="25" borderId="1" xfId="0" applyFont="1" applyFill="1" applyBorder="1" applyAlignment="1">
      <alignment horizontal="center" vertical="center"/>
    </xf>
    <xf numFmtId="0" fontId="0" fillId="8" borderId="1" xfId="0" applyFill="1" applyBorder="1"/>
    <xf numFmtId="0" fontId="0" fillId="33" borderId="1" xfId="0" applyFill="1" applyBorder="1"/>
    <xf numFmtId="0" fontId="5" fillId="33" borderId="1" xfId="0" applyFont="1" applyFill="1" applyBorder="1" applyAlignment="1">
      <alignment vertical="center"/>
    </xf>
    <xf numFmtId="0" fontId="0" fillId="22" borderId="28" xfId="0" applyFill="1" applyBorder="1" applyAlignment="1">
      <alignment horizontal="center" vertical="center"/>
    </xf>
    <xf numFmtId="0" fontId="0" fillId="19" borderId="10" xfId="0" applyFill="1" applyBorder="1" applyAlignment="1">
      <alignment horizontal="center" vertical="center"/>
    </xf>
    <xf numFmtId="0" fontId="0" fillId="21" borderId="10" xfId="0" applyFill="1" applyBorder="1" applyAlignment="1">
      <alignment horizontal="center" vertical="center"/>
    </xf>
    <xf numFmtId="0" fontId="0" fillId="7" borderId="4" xfId="0" applyFill="1" applyBorder="1" applyAlignment="1">
      <alignment horizontal="center" vertical="center"/>
    </xf>
    <xf numFmtId="0" fontId="4" fillId="7" borderId="8" xfId="0" applyFont="1" applyFill="1" applyBorder="1" applyAlignment="1">
      <alignment vertical="center" wrapText="1"/>
    </xf>
    <xf numFmtId="0" fontId="0" fillId="24" borderId="37" xfId="0" applyFill="1" applyBorder="1" applyAlignment="1">
      <alignment horizontal="center" vertical="center"/>
    </xf>
    <xf numFmtId="0" fontId="0" fillId="5" borderId="43" xfId="0" applyFill="1" applyBorder="1" applyAlignment="1">
      <alignment horizontal="center" vertical="center"/>
    </xf>
    <xf numFmtId="0" fontId="0" fillId="24" borderId="4" xfId="0" applyFill="1" applyBorder="1" applyAlignment="1">
      <alignment horizontal="center" vertical="center"/>
    </xf>
    <xf numFmtId="0" fontId="0" fillId="22" borderId="4" xfId="0" applyFill="1" applyBorder="1" applyAlignment="1">
      <alignment horizontal="center" vertical="center"/>
    </xf>
    <xf numFmtId="0" fontId="4" fillId="3" borderId="1" xfId="0" applyFont="1" applyFill="1" applyBorder="1" applyAlignment="1">
      <alignment horizontal="left" vertical="top" wrapText="1"/>
    </xf>
    <xf numFmtId="0" fontId="4" fillId="15" borderId="1" xfId="0" applyFont="1" applyFill="1" applyBorder="1" applyAlignment="1">
      <alignment horizontal="left" vertical="center" wrapText="1"/>
    </xf>
    <xf numFmtId="0" fontId="4" fillId="16" borderId="4" xfId="0" applyFont="1" applyFill="1" applyBorder="1" applyAlignment="1">
      <alignment horizontal="left" vertical="center" wrapText="1"/>
    </xf>
    <xf numFmtId="0" fontId="4" fillId="17" borderId="1" xfId="0" applyFont="1" applyFill="1" applyBorder="1" applyAlignment="1">
      <alignment horizontal="left" vertical="center" wrapText="1"/>
    </xf>
    <xf numFmtId="0" fontId="4" fillId="26" borderId="5" xfId="0" applyFont="1" applyFill="1" applyBorder="1" applyAlignment="1">
      <alignment horizontal="left" vertical="center" wrapText="1"/>
    </xf>
    <xf numFmtId="0" fontId="4" fillId="30" borderId="5" xfId="0" applyFont="1" applyFill="1" applyBorder="1" applyAlignment="1">
      <alignment horizontal="left" vertical="center" wrapText="1"/>
    </xf>
    <xf numFmtId="0" fontId="4" fillId="24" borderId="5" xfId="0" applyFont="1" applyFill="1" applyBorder="1" applyAlignment="1">
      <alignment horizontal="left" vertical="center" wrapText="1"/>
    </xf>
    <xf numFmtId="0" fontId="0" fillId="13" borderId="32" xfId="0" applyFill="1" applyBorder="1" applyAlignment="1">
      <alignment horizontal="center" vertical="center"/>
    </xf>
    <xf numFmtId="0" fontId="0" fillId="13" borderId="10" xfId="0" applyFill="1" applyBorder="1" applyAlignment="1">
      <alignment horizontal="center" vertical="center"/>
    </xf>
    <xf numFmtId="0" fontId="0" fillId="21" borderId="4" xfId="0" applyFill="1" applyBorder="1" applyAlignment="1">
      <alignment horizontal="center" vertical="center"/>
    </xf>
    <xf numFmtId="0" fontId="0" fillId="7" borderId="0" xfId="0" applyFill="1" applyAlignment="1">
      <alignment horizontal="center"/>
    </xf>
    <xf numFmtId="0" fontId="12" fillId="34" borderId="0" xfId="0" applyFont="1" applyFill="1" applyAlignment="1">
      <alignment horizontal="left" vertical="top" wrapText="1"/>
    </xf>
    <xf numFmtId="0" fontId="14" fillId="11" borderId="0" xfId="0" applyFont="1" applyFill="1" applyAlignment="1">
      <alignment horizontal="left" vertical="center"/>
    </xf>
    <xf numFmtId="0" fontId="12" fillId="0" borderId="0" xfId="0" applyFont="1" applyAlignment="1">
      <alignment horizontal="left" vertical="top" wrapText="1"/>
    </xf>
    <xf numFmtId="0" fontId="16" fillId="7" borderId="0" xfId="0" applyFont="1" applyFill="1" applyAlignment="1">
      <alignment horizontal="center"/>
    </xf>
    <xf numFmtId="0" fontId="0" fillId="0" borderId="0" xfId="0" applyAlignment="1">
      <alignment horizontal="left" vertical="top" wrapText="1"/>
    </xf>
    <xf numFmtId="0" fontId="14" fillId="35" borderId="0" xfId="0" applyFont="1" applyFill="1" applyAlignment="1">
      <alignment horizontal="center" vertical="center"/>
    </xf>
    <xf numFmtId="0" fontId="0" fillId="7" borderId="0" xfId="0" applyFill="1" applyAlignment="1">
      <alignment horizontal="left" vertical="top"/>
    </xf>
    <xf numFmtId="0" fontId="13" fillId="0" borderId="0" xfId="0" applyFont="1" applyAlignment="1">
      <alignment horizontal="left" vertical="top"/>
    </xf>
    <xf numFmtId="0" fontId="14" fillId="11" borderId="0" xfId="0" applyFont="1" applyFill="1" applyAlignment="1">
      <alignment horizontal="left" vertical="top"/>
    </xf>
    <xf numFmtId="0" fontId="0" fillId="7" borderId="4" xfId="0" applyFill="1" applyBorder="1" applyAlignment="1">
      <alignment horizontal="center" vertical="center" wrapText="1"/>
    </xf>
    <xf numFmtId="0" fontId="0" fillId="7" borderId="22" xfId="0" applyFill="1" applyBorder="1" applyAlignment="1">
      <alignment horizontal="center" vertical="center"/>
    </xf>
    <xf numFmtId="0" fontId="0" fillId="7" borderId="5" xfId="0" applyFill="1" applyBorder="1" applyAlignment="1">
      <alignment horizontal="center" vertical="center"/>
    </xf>
    <xf numFmtId="0" fontId="0" fillId="7" borderId="4" xfId="0" applyFill="1" applyBorder="1" applyAlignment="1">
      <alignment horizontal="center" vertical="center"/>
    </xf>
    <xf numFmtId="0" fontId="4" fillId="7" borderId="42" xfId="0" applyFont="1" applyFill="1" applyBorder="1" applyAlignment="1">
      <alignment horizontal="center" vertical="center" wrapText="1"/>
    </xf>
    <xf numFmtId="0" fontId="11" fillId="8" borderId="23" xfId="0" applyFont="1" applyFill="1" applyBorder="1" applyAlignment="1">
      <alignment horizontal="center"/>
    </xf>
    <xf numFmtId="0" fontId="1" fillId="8" borderId="7" xfId="0" applyFont="1" applyFill="1" applyBorder="1" applyAlignment="1">
      <alignment horizontal="center"/>
    </xf>
    <xf numFmtId="0" fontId="1" fillId="8" borderId="8" xfId="0" applyFont="1" applyFill="1" applyBorder="1" applyAlignment="1">
      <alignment horizontal="center"/>
    </xf>
    <xf numFmtId="0" fontId="1" fillId="8" borderId="14" xfId="0" applyFont="1" applyFill="1" applyBorder="1" applyAlignment="1">
      <alignment horizontal="center"/>
    </xf>
    <xf numFmtId="0" fontId="12" fillId="0" borderId="13" xfId="0" applyFont="1" applyBorder="1" applyAlignment="1">
      <alignment horizontal="right" vertical="center" wrapText="1" readingOrder="1"/>
    </xf>
    <xf numFmtId="0" fontId="0" fillId="0" borderId="8" xfId="0" applyBorder="1" applyAlignment="1">
      <alignment horizontal="right" vertical="center" readingOrder="1"/>
    </xf>
    <xf numFmtId="0" fontId="10" fillId="12" borderId="25" xfId="0" applyFont="1" applyFill="1" applyBorder="1" applyAlignment="1">
      <alignment horizontal="center" vertical="center"/>
    </xf>
    <xf numFmtId="0" fontId="12" fillId="12" borderId="31" xfId="0" applyFont="1" applyFill="1" applyBorder="1" applyAlignment="1">
      <alignment horizontal="center" vertical="center"/>
    </xf>
    <xf numFmtId="0" fontId="1" fillId="5" borderId="23" xfId="0" applyFont="1" applyFill="1" applyBorder="1" applyAlignment="1">
      <alignment horizontal="right" vertical="center"/>
    </xf>
    <xf numFmtId="0" fontId="1" fillId="5" borderId="7" xfId="0" applyFont="1" applyFill="1" applyBorder="1" applyAlignment="1">
      <alignment horizontal="right" vertical="center"/>
    </xf>
    <xf numFmtId="0" fontId="1" fillId="5" borderId="6" xfId="0" applyFont="1" applyFill="1" applyBorder="1" applyAlignment="1">
      <alignment horizontal="right" vertical="center"/>
    </xf>
    <xf numFmtId="0" fontId="1" fillId="2" borderId="30" xfId="0" applyFont="1" applyFill="1" applyBorder="1" applyAlignment="1">
      <alignment horizontal="right" vertical="center" wrapText="1"/>
    </xf>
    <xf numFmtId="0" fontId="1" fillId="2" borderId="35" xfId="0" applyFont="1" applyFill="1" applyBorder="1" applyAlignment="1">
      <alignment horizontal="right" vertical="center" wrapText="1"/>
    </xf>
    <xf numFmtId="0" fontId="1" fillId="7" borderId="21"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1" fillId="9" borderId="29" xfId="0" applyFont="1" applyFill="1" applyBorder="1" applyAlignment="1">
      <alignment horizontal="right" vertical="center" wrapText="1"/>
    </xf>
    <xf numFmtId="0" fontId="1" fillId="9" borderId="1" xfId="0" applyFont="1" applyFill="1" applyBorder="1" applyAlignment="1">
      <alignment horizontal="right" vertical="center" wrapText="1"/>
    </xf>
    <xf numFmtId="0" fontId="1" fillId="10" borderId="29" xfId="0" applyFont="1" applyFill="1" applyBorder="1" applyAlignment="1">
      <alignment horizontal="right" vertical="center" wrapText="1"/>
    </xf>
    <xf numFmtId="0" fontId="1" fillId="10" borderId="1" xfId="0" applyFont="1" applyFill="1" applyBorder="1" applyAlignment="1">
      <alignment horizontal="right" vertical="center" wrapText="1"/>
    </xf>
    <xf numFmtId="0" fontId="1" fillId="3" borderId="36" xfId="0" applyFont="1" applyFill="1" applyBorder="1" applyAlignment="1">
      <alignment horizontal="right" vertical="center"/>
    </xf>
    <xf numFmtId="0" fontId="1" fillId="3" borderId="2" xfId="0" applyFont="1" applyFill="1" applyBorder="1" applyAlignment="1">
      <alignment horizontal="right" vertical="center"/>
    </xf>
    <xf numFmtId="0" fontId="0" fillId="7" borderId="15" xfId="0" applyFill="1" applyBorder="1" applyAlignment="1">
      <alignment horizontal="center"/>
    </xf>
    <xf numFmtId="0" fontId="12" fillId="12" borderId="26" xfId="0" applyFont="1" applyFill="1" applyBorder="1" applyAlignment="1">
      <alignment horizontal="center" vertical="center"/>
    </xf>
    <xf numFmtId="0" fontId="17" fillId="8" borderId="13" xfId="0" applyFont="1" applyFill="1" applyBorder="1" applyAlignment="1">
      <alignment horizontal="center"/>
    </xf>
    <xf numFmtId="0" fontId="17" fillId="8" borderId="8" xfId="0" applyFont="1" applyFill="1" applyBorder="1" applyAlignment="1">
      <alignment horizontal="center"/>
    </xf>
    <xf numFmtId="0" fontId="17" fillId="8" borderId="7" xfId="0" applyFont="1" applyFill="1" applyBorder="1" applyAlignment="1">
      <alignment horizontal="center"/>
    </xf>
    <xf numFmtId="0" fontId="17" fillId="8" borderId="24" xfId="0" applyFont="1" applyFill="1" applyBorder="1" applyAlignment="1">
      <alignment horizontal="center"/>
    </xf>
    <xf numFmtId="0" fontId="5" fillId="0" borderId="8" xfId="0" applyFont="1" applyBorder="1" applyAlignment="1">
      <alignment horizontal="left" vertical="center"/>
    </xf>
    <xf numFmtId="0" fontId="0" fillId="0" borderId="8"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center"/>
    </xf>
    <xf numFmtId="0" fontId="0" fillId="0" borderId="0" xfId="0" applyAlignment="1">
      <alignment horizontal="center"/>
    </xf>
    <xf numFmtId="0" fontId="10" fillId="8" borderId="23" xfId="0" applyFont="1" applyFill="1" applyBorder="1" applyAlignment="1">
      <alignment horizontal="right" vertical="center"/>
    </xf>
    <xf numFmtId="0" fontId="10" fillId="8" borderId="6" xfId="0" applyFont="1" applyFill="1" applyBorder="1" applyAlignment="1">
      <alignment horizontal="right" vertical="center"/>
    </xf>
    <xf numFmtId="0" fontId="4" fillId="7" borderId="0" xfId="0" applyFont="1" applyFill="1" applyAlignment="1">
      <alignment horizontal="center" vertical="center" wrapText="1"/>
    </xf>
    <xf numFmtId="0" fontId="1" fillId="15" borderId="30" xfId="0" applyFont="1" applyFill="1" applyBorder="1" applyAlignment="1">
      <alignment horizontal="right" vertical="center" wrapText="1"/>
    </xf>
    <xf numFmtId="0" fontId="1" fillId="15" borderId="35" xfId="0" applyFont="1" applyFill="1" applyBorder="1" applyAlignment="1">
      <alignment horizontal="right" vertical="center" wrapText="1"/>
    </xf>
    <xf numFmtId="0" fontId="1" fillId="16" borderId="29" xfId="0" applyFont="1" applyFill="1" applyBorder="1" applyAlignment="1">
      <alignment horizontal="right" vertical="center" wrapText="1"/>
    </xf>
    <xf numFmtId="0" fontId="1" fillId="16" borderId="1" xfId="0" applyFont="1" applyFill="1" applyBorder="1" applyAlignment="1">
      <alignment horizontal="right" vertical="center" wrapText="1"/>
    </xf>
    <xf numFmtId="0" fontId="1" fillId="17" borderId="29" xfId="0" applyFont="1" applyFill="1" applyBorder="1" applyAlignment="1">
      <alignment horizontal="right" vertical="center" wrapText="1"/>
    </xf>
    <xf numFmtId="0" fontId="1" fillId="17" borderId="1" xfId="0" applyFont="1" applyFill="1" applyBorder="1" applyAlignment="1">
      <alignment horizontal="right" vertical="center" wrapText="1"/>
    </xf>
    <xf numFmtId="0" fontId="0" fillId="7" borderId="22" xfId="0" applyFill="1" applyBorder="1" applyAlignment="1">
      <alignment horizontal="center" vertical="center" wrapText="1"/>
    </xf>
    <xf numFmtId="0" fontId="4" fillId="7" borderId="44" xfId="0" applyFont="1" applyFill="1" applyBorder="1" applyAlignment="1">
      <alignment horizontal="center" vertical="center" wrapText="1"/>
    </xf>
    <xf numFmtId="0" fontId="1" fillId="22" borderId="30" xfId="0" applyFont="1" applyFill="1" applyBorder="1" applyAlignment="1">
      <alignment horizontal="right" vertical="center" wrapText="1"/>
    </xf>
    <xf numFmtId="0" fontId="1" fillId="22" borderId="35" xfId="0" applyFont="1" applyFill="1" applyBorder="1" applyAlignment="1">
      <alignment horizontal="right" vertical="center" wrapText="1"/>
    </xf>
    <xf numFmtId="0" fontId="1" fillId="19" borderId="29" xfId="0" applyFont="1" applyFill="1" applyBorder="1" applyAlignment="1">
      <alignment horizontal="right" vertical="center" wrapText="1"/>
    </xf>
    <xf numFmtId="0" fontId="1" fillId="19" borderId="1" xfId="0" applyFont="1" applyFill="1" applyBorder="1" applyAlignment="1">
      <alignment horizontal="right" vertical="center" wrapText="1"/>
    </xf>
    <xf numFmtId="0" fontId="1" fillId="21" borderId="29" xfId="0" applyFont="1" applyFill="1" applyBorder="1" applyAlignment="1">
      <alignment horizontal="right" vertical="center" wrapText="1"/>
    </xf>
    <xf numFmtId="0" fontId="1" fillId="21" borderId="1" xfId="0" applyFont="1" applyFill="1" applyBorder="1" applyAlignment="1">
      <alignment horizontal="right" vertical="center" wrapText="1"/>
    </xf>
    <xf numFmtId="0" fontId="1" fillId="23" borderId="30" xfId="0" applyFont="1" applyFill="1" applyBorder="1" applyAlignment="1">
      <alignment horizontal="right" vertical="center" wrapText="1"/>
    </xf>
    <xf numFmtId="0" fontId="1" fillId="23" borderId="35" xfId="0" applyFont="1" applyFill="1" applyBorder="1" applyAlignment="1">
      <alignment horizontal="right" vertical="center" wrapText="1"/>
    </xf>
    <xf numFmtId="0" fontId="1" fillId="24" borderId="29" xfId="0" applyFont="1" applyFill="1" applyBorder="1" applyAlignment="1">
      <alignment horizontal="right" vertical="center" wrapText="1"/>
    </xf>
    <xf numFmtId="0" fontId="1" fillId="24" borderId="1" xfId="0" applyFont="1" applyFill="1" applyBorder="1" applyAlignment="1">
      <alignment horizontal="right" vertical="center" wrapText="1"/>
    </xf>
    <xf numFmtId="0" fontId="1" fillId="28" borderId="30" xfId="0" applyFont="1" applyFill="1" applyBorder="1" applyAlignment="1">
      <alignment horizontal="right" vertical="center" wrapText="1"/>
    </xf>
    <xf numFmtId="0" fontId="1" fillId="28" borderId="35" xfId="0" applyFont="1" applyFill="1" applyBorder="1" applyAlignment="1">
      <alignment horizontal="right" vertical="center" wrapText="1"/>
    </xf>
    <xf numFmtId="0" fontId="1" fillId="29" borderId="29" xfId="0" applyFont="1" applyFill="1" applyBorder="1" applyAlignment="1">
      <alignment horizontal="right" vertical="center" wrapText="1"/>
    </xf>
    <xf numFmtId="0" fontId="1" fillId="29" borderId="1" xfId="0" applyFont="1" applyFill="1" applyBorder="1" applyAlignment="1">
      <alignment horizontal="right" vertical="center" wrapText="1"/>
    </xf>
    <xf numFmtId="0" fontId="1" fillId="30" borderId="29" xfId="0" applyFont="1" applyFill="1" applyBorder="1" applyAlignment="1">
      <alignment horizontal="right" vertical="center"/>
    </xf>
    <xf numFmtId="0" fontId="1" fillId="30" borderId="1" xfId="0" applyFont="1" applyFill="1" applyBorder="1" applyAlignment="1">
      <alignment horizontal="right" vertical="center"/>
    </xf>
    <xf numFmtId="0" fontId="0" fillId="7" borderId="5" xfId="0" applyFill="1" applyBorder="1" applyAlignment="1">
      <alignment horizontal="center" vertical="center" wrapText="1"/>
    </xf>
    <xf numFmtId="0" fontId="59" fillId="18" borderId="7" xfId="0" applyFont="1" applyFill="1" applyBorder="1" applyAlignment="1">
      <alignment horizontal="center" vertical="center"/>
    </xf>
    <xf numFmtId="0" fontId="10" fillId="18" borderId="7" xfId="0" applyFont="1" applyFill="1" applyBorder="1" applyAlignment="1">
      <alignment horizontal="center" vertical="center"/>
    </xf>
    <xf numFmtId="0" fontId="10" fillId="18" borderId="24" xfId="0" applyFont="1" applyFill="1" applyBorder="1" applyAlignment="1">
      <alignment horizontal="center" vertical="center"/>
    </xf>
    <xf numFmtId="0" fontId="59" fillId="20" borderId="7" xfId="0" applyFont="1" applyFill="1" applyBorder="1" applyAlignment="1">
      <alignment horizontal="center" vertical="center"/>
    </xf>
    <xf numFmtId="0" fontId="59" fillId="20" borderId="24" xfId="0" applyFont="1" applyFill="1" applyBorder="1" applyAlignment="1">
      <alignment horizontal="center" vertical="center"/>
    </xf>
    <xf numFmtId="0" fontId="59" fillId="14" borderId="7" xfId="0" applyFont="1" applyFill="1" applyBorder="1" applyAlignment="1">
      <alignment horizontal="center" vertical="center"/>
    </xf>
    <xf numFmtId="0" fontId="59" fillId="14" borderId="24" xfId="0" applyFont="1" applyFill="1" applyBorder="1" applyAlignment="1">
      <alignment horizontal="center" vertical="center"/>
    </xf>
    <xf numFmtId="0" fontId="0" fillId="7" borderId="9" xfId="0" applyFill="1" applyBorder="1" applyAlignment="1">
      <alignment horizontal="center"/>
    </xf>
    <xf numFmtId="0" fontId="59" fillId="27" borderId="23" xfId="0" applyFont="1" applyFill="1" applyBorder="1" applyAlignment="1">
      <alignment horizontal="center" vertical="center"/>
    </xf>
    <xf numFmtId="0" fontId="59" fillId="27" borderId="7" xfId="0" applyFont="1" applyFill="1" applyBorder="1" applyAlignment="1">
      <alignment horizontal="center" vertical="center"/>
    </xf>
    <xf numFmtId="0" fontId="59" fillId="27" borderId="24" xfId="0" applyFont="1" applyFill="1" applyBorder="1" applyAlignment="1">
      <alignment horizontal="center" vertical="center"/>
    </xf>
    <xf numFmtId="0" fontId="59" fillId="31" borderId="7" xfId="0" applyFont="1" applyFill="1" applyBorder="1" applyAlignment="1">
      <alignment horizontal="center" vertical="center"/>
    </xf>
    <xf numFmtId="0" fontId="59" fillId="31" borderId="24" xfId="0" applyFont="1" applyFill="1" applyBorder="1" applyAlignment="1">
      <alignment horizontal="center" vertical="center"/>
    </xf>
    <xf numFmtId="0" fontId="0" fillId="7" borderId="16" xfId="0" applyFill="1" applyBorder="1" applyAlignment="1">
      <alignment horizontal="center"/>
    </xf>
    <xf numFmtId="0" fontId="59" fillId="32" borderId="23" xfId="0" applyFont="1" applyFill="1" applyBorder="1" applyAlignment="1">
      <alignment horizontal="center" vertical="center"/>
    </xf>
    <xf numFmtId="0" fontId="59" fillId="32" borderId="7" xfId="0" applyFont="1" applyFill="1" applyBorder="1" applyAlignment="1">
      <alignment horizontal="center" vertical="center"/>
    </xf>
    <xf numFmtId="0" fontId="59" fillId="32" borderId="24" xfId="0" applyFont="1" applyFill="1" applyBorder="1" applyAlignment="1">
      <alignment horizontal="center" vertical="center"/>
    </xf>
    <xf numFmtId="0" fontId="21" fillId="7" borderId="0" xfId="0" applyFont="1" applyFill="1" applyAlignment="1">
      <alignment horizontal="center" vertical="center"/>
    </xf>
    <xf numFmtId="0" fontId="0" fillId="7" borderId="21" xfId="0" applyFill="1" applyBorder="1" applyAlignment="1">
      <alignment horizontal="center"/>
    </xf>
    <xf numFmtId="0" fontId="0" fillId="7" borderId="16"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2" xfId="0" applyFont="1" applyFill="1" applyBorder="1" applyAlignment="1">
      <alignment horizontal="center" vertical="center"/>
    </xf>
    <xf numFmtId="0" fontId="0" fillId="7" borderId="18" xfId="0" applyFont="1" applyFill="1" applyBorder="1" applyAlignment="1">
      <alignment horizontal="center" vertical="center"/>
    </xf>
    <xf numFmtId="0" fontId="0" fillId="8" borderId="34" xfId="0" applyFont="1" applyFill="1" applyBorder="1" applyAlignment="1">
      <alignment horizontal="center" vertical="center"/>
    </xf>
    <xf numFmtId="0" fontId="0" fillId="0" borderId="15" xfId="0" applyFont="1" applyBorder="1" applyAlignment="1">
      <alignment horizontal="center" vertical="center" wrapText="1"/>
    </xf>
    <xf numFmtId="0" fontId="0" fillId="0" borderId="17" xfId="0" applyFont="1" applyBorder="1" applyAlignment="1">
      <alignment horizontal="center" vertical="center" wrapText="1"/>
    </xf>
    <xf numFmtId="0" fontId="0" fillId="8" borderId="11" xfId="0" applyFont="1" applyFill="1" applyBorder="1" applyAlignment="1">
      <alignment horizontal="center" vertical="center"/>
    </xf>
  </cellXfs>
  <cellStyles count="2">
    <cellStyle name="Normal" xfId="0" builtinId="0"/>
    <cellStyle name="Normal 2" xfId="1" xr:uid="{29DCC649-2991-DB42-AEA8-D244048B8CE6}"/>
  </cellStyles>
  <dxfs count="0"/>
  <tableStyles count="0" defaultTableStyle="TableStyleMedium2" defaultPivotStyle="PivotStyleLight16"/>
  <colors>
    <mruColors>
      <color rgb="FFEAEAEA"/>
      <color rgb="FF4472C4"/>
      <color rgb="FFF5F5F5"/>
      <color rgb="FFF0F0F0"/>
      <color rgb="FFF3F3F3"/>
      <color rgb="FFF2F2F2"/>
      <color rgb="FFF9F9F9"/>
      <color rgb="FFFFD966"/>
      <color rgb="FFFFEDB3"/>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D72E36-C747-384F-B266-7B067F0A2BDB}" name="SortOption" displayName="SortOption" ref="A3:B5" totalsRowShown="0" headerRowCellStyle="Normal 2" dataCellStyle="Normal 2">
  <autoFilter ref="A3:B5" xr:uid="{980AB639-6D8C-D449-A2EF-A60F3AC494EC}"/>
  <tableColumns count="2">
    <tableColumn id="1" xr3:uid="{2B8F7530-C2FB-814A-8504-D82544D1990A}" name="Sort_Options" dataCellStyle="Normal 2"/>
    <tableColumn id="2" xr3:uid="{CC6EF1E9-8DDF-4BF2-A46A-745E9C77D29A}" name="sort value" dataCellStyle="Normal 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2060"/>
  </sheetPr>
  <dimension ref="A1:AE25"/>
  <sheetViews>
    <sheetView tabSelected="1" zoomScale="80" zoomScaleNormal="80" workbookViewId="0">
      <selection sqref="A1:AE1"/>
    </sheetView>
  </sheetViews>
  <sheetFormatPr defaultColWidth="8.6640625" defaultRowHeight="14.4" x14ac:dyDescent="0.3"/>
  <cols>
    <col min="1" max="1" width="2.6640625" customWidth="1"/>
    <col min="2" max="2" width="53.44140625" customWidth="1"/>
    <col min="4" max="4" width="13.6640625" customWidth="1"/>
    <col min="5" max="28" width="4.44140625" customWidth="1"/>
    <col min="29" max="30" width="4.44140625" hidden="1" customWidth="1"/>
    <col min="31" max="31" width="2.6640625" customWidth="1"/>
    <col min="32" max="33" width="4.44140625" customWidth="1"/>
  </cols>
  <sheetData>
    <row r="1" spans="1:31" x14ac:dyDescent="0.3">
      <c r="A1" s="149"/>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row>
    <row r="2" spans="1:31" ht="15.6" x14ac:dyDescent="0.3">
      <c r="A2" s="149"/>
      <c r="B2" s="151" t="s">
        <v>65</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49"/>
    </row>
    <row r="3" spans="1:31" ht="14.4" customHeight="1" x14ac:dyDescent="0.3">
      <c r="A3" s="149"/>
      <c r="B3" s="150" t="s">
        <v>111</v>
      </c>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49"/>
    </row>
    <row r="4" spans="1:31" x14ac:dyDescent="0.3">
      <c r="A4" s="149"/>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49"/>
    </row>
    <row r="5" spans="1:31" x14ac:dyDescent="0.3">
      <c r="A5" s="149"/>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49"/>
    </row>
    <row r="6" spans="1:31" x14ac:dyDescent="0.3">
      <c r="A6" s="149"/>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49"/>
    </row>
    <row r="7" spans="1:31" x14ac:dyDescent="0.3">
      <c r="A7" s="149"/>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49"/>
    </row>
    <row r="8" spans="1:31" x14ac:dyDescent="0.3">
      <c r="A8" s="149"/>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49"/>
    </row>
    <row r="9" spans="1:31" x14ac:dyDescent="0.3">
      <c r="A9" s="149"/>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49"/>
    </row>
    <row r="10" spans="1:31" x14ac:dyDescent="0.3">
      <c r="A10" s="149"/>
      <c r="B10" s="150"/>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49"/>
    </row>
    <row r="11" spans="1:31" x14ac:dyDescent="0.3">
      <c r="A11" s="149"/>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49"/>
    </row>
    <row r="12" spans="1:31" x14ac:dyDescent="0.3">
      <c r="A12" s="149"/>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49"/>
    </row>
    <row r="13" spans="1:31" x14ac:dyDescent="0.3">
      <c r="A13" s="149"/>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49"/>
    </row>
    <row r="14" spans="1:31" ht="46.5" customHeight="1" x14ac:dyDescent="0.3">
      <c r="A14" s="149"/>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49"/>
    </row>
    <row r="15" spans="1:31" ht="6" customHeight="1" x14ac:dyDescent="0.3">
      <c r="A15" s="149"/>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E15" s="149"/>
    </row>
    <row r="16" spans="1:31" ht="15.6" x14ac:dyDescent="0.3">
      <c r="A16" s="149"/>
      <c r="B16" s="151" t="s">
        <v>109</v>
      </c>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E16" s="149"/>
    </row>
    <row r="17" spans="1:31" ht="14.4" customHeight="1" x14ac:dyDescent="0.3">
      <c r="A17" s="149"/>
      <c r="B17" s="152" t="s">
        <v>127</v>
      </c>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E17" s="149"/>
    </row>
    <row r="18" spans="1:31" x14ac:dyDescent="0.3">
      <c r="A18" s="149"/>
      <c r="B18" s="152"/>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E18" s="149"/>
    </row>
    <row r="19" spans="1:31" x14ac:dyDescent="0.3">
      <c r="A19" s="149"/>
      <c r="B19" s="152"/>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E19" s="149"/>
    </row>
    <row r="20" spans="1:31" x14ac:dyDescent="0.3">
      <c r="A20" s="149"/>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E20" s="149"/>
    </row>
    <row r="21" spans="1:31" x14ac:dyDescent="0.3">
      <c r="A21" s="149"/>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E21" s="149"/>
    </row>
    <row r="22" spans="1:31" x14ac:dyDescent="0.3">
      <c r="A22" s="149"/>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E22" s="149"/>
    </row>
    <row r="23" spans="1:31" x14ac:dyDescent="0.3">
      <c r="A23" s="149"/>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E23" s="149"/>
    </row>
    <row r="24" spans="1:31" ht="87.75" customHeight="1" x14ac:dyDescent="0.3">
      <c r="A24" s="149"/>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E24" s="149"/>
    </row>
    <row r="25" spans="1:31" ht="15" customHeight="1" x14ac:dyDescent="0.3">
      <c r="A25" s="149"/>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row>
  </sheetData>
  <mergeCells count="9">
    <mergeCell ref="A2:A25"/>
    <mergeCell ref="A1:AE1"/>
    <mergeCell ref="B25:AE25"/>
    <mergeCell ref="AE2:AE24"/>
    <mergeCell ref="B3:AD14"/>
    <mergeCell ref="B2:AD2"/>
    <mergeCell ref="B16:AB16"/>
    <mergeCell ref="B17:AB24"/>
    <mergeCell ref="B15:AB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2060"/>
  </sheetPr>
  <dimension ref="A1:AG27"/>
  <sheetViews>
    <sheetView zoomScale="80" zoomScaleNormal="80" workbookViewId="0">
      <selection activeCell="B1" sqref="B1:Z1"/>
    </sheetView>
  </sheetViews>
  <sheetFormatPr defaultColWidth="8.6640625" defaultRowHeight="14.4" x14ac:dyDescent="0.3"/>
  <cols>
    <col min="1" max="1" width="2.6640625" customWidth="1"/>
    <col min="25" max="25" width="3.88671875" customWidth="1"/>
    <col min="26" max="26" width="3.44140625" customWidth="1"/>
    <col min="33" max="33" width="8.88671875" customWidth="1"/>
    <col min="34" max="34" width="10" customWidth="1"/>
  </cols>
  <sheetData>
    <row r="1" spans="1:33" ht="15" customHeight="1" x14ac:dyDescent="0.3">
      <c r="A1" s="156"/>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49"/>
      <c r="AB1" s="149"/>
      <c r="AC1" s="149"/>
      <c r="AD1" s="149"/>
      <c r="AE1" s="149"/>
      <c r="AF1" s="149"/>
      <c r="AG1" s="149"/>
    </row>
    <row r="2" spans="1:33" ht="15.6" x14ac:dyDescent="0.3">
      <c r="A2" s="156"/>
      <c r="B2" s="158" t="s">
        <v>114</v>
      </c>
      <c r="C2" s="158"/>
      <c r="D2" s="158"/>
      <c r="E2" s="158"/>
      <c r="F2" s="158"/>
      <c r="G2" s="158"/>
      <c r="H2" s="158"/>
      <c r="I2" s="158"/>
      <c r="J2" s="158"/>
      <c r="K2" s="158"/>
      <c r="L2" s="158"/>
      <c r="M2" s="158"/>
      <c r="N2" s="158"/>
      <c r="O2" s="158"/>
      <c r="P2" s="158"/>
      <c r="Q2" s="158"/>
      <c r="R2" s="158"/>
      <c r="S2" s="158"/>
      <c r="T2" s="158"/>
      <c r="U2" s="158"/>
      <c r="V2" s="158"/>
      <c r="W2" s="158"/>
      <c r="X2" s="158"/>
      <c r="Y2" s="158"/>
      <c r="Z2" s="149"/>
      <c r="AA2" s="149"/>
      <c r="AB2" s="149"/>
      <c r="AC2" s="149"/>
      <c r="AD2" s="149"/>
      <c r="AE2" s="149"/>
      <c r="AF2" s="149"/>
      <c r="AG2" s="149"/>
    </row>
    <row r="3" spans="1:33" ht="21" customHeight="1" x14ac:dyDescent="0.3">
      <c r="A3" s="156"/>
      <c r="B3" s="157" t="s">
        <v>112</v>
      </c>
      <c r="C3" s="157"/>
      <c r="D3" s="157"/>
      <c r="E3" s="157"/>
      <c r="F3" s="157"/>
      <c r="G3" s="157"/>
      <c r="H3" s="157"/>
      <c r="I3" s="157"/>
      <c r="J3" s="157"/>
      <c r="K3" s="157"/>
      <c r="L3" s="157"/>
      <c r="M3" s="157"/>
      <c r="N3" s="157"/>
      <c r="O3" s="157"/>
      <c r="P3" s="157"/>
      <c r="Q3" s="157"/>
      <c r="R3" s="157"/>
      <c r="S3" s="157"/>
      <c r="T3" s="157"/>
      <c r="U3" s="157"/>
      <c r="V3" s="157"/>
      <c r="W3" s="157"/>
      <c r="X3" s="157"/>
      <c r="Y3" s="157"/>
      <c r="Z3" s="149"/>
      <c r="AA3" s="155" t="s">
        <v>124</v>
      </c>
      <c r="AB3" s="155"/>
      <c r="AC3" s="155"/>
      <c r="AD3" s="155"/>
      <c r="AE3" s="155"/>
      <c r="AF3" s="155"/>
      <c r="AG3" s="149"/>
    </row>
    <row r="4" spans="1:33" ht="15.6" x14ac:dyDescent="0.3">
      <c r="A4" s="156"/>
      <c r="B4" s="158" t="s">
        <v>115</v>
      </c>
      <c r="C4" s="158"/>
      <c r="D4" s="158"/>
      <c r="E4" s="158"/>
      <c r="F4" s="158"/>
      <c r="G4" s="158"/>
      <c r="H4" s="158"/>
      <c r="I4" s="158"/>
      <c r="J4" s="158"/>
      <c r="K4" s="158"/>
      <c r="L4" s="158"/>
      <c r="M4" s="158"/>
      <c r="N4" s="158"/>
      <c r="O4" s="158"/>
      <c r="P4" s="158"/>
      <c r="Q4" s="158"/>
      <c r="R4" s="158"/>
      <c r="S4" s="158"/>
      <c r="T4" s="158"/>
      <c r="U4" s="158"/>
      <c r="V4" s="158"/>
      <c r="W4" s="158"/>
      <c r="X4" s="158"/>
      <c r="Y4" s="158"/>
      <c r="Z4" s="149"/>
      <c r="AA4" s="154" t="s">
        <v>125</v>
      </c>
      <c r="AB4" s="154"/>
      <c r="AC4" s="154"/>
      <c r="AD4" s="154"/>
      <c r="AE4" s="154"/>
      <c r="AF4" s="154"/>
      <c r="AG4" s="149"/>
    </row>
    <row r="5" spans="1:33" ht="14.4" customHeight="1" x14ac:dyDescent="0.3">
      <c r="A5" s="156"/>
      <c r="B5" s="152" t="s">
        <v>113</v>
      </c>
      <c r="C5" s="152"/>
      <c r="D5" s="152"/>
      <c r="E5" s="152"/>
      <c r="F5" s="152"/>
      <c r="G5" s="152"/>
      <c r="H5" s="152"/>
      <c r="I5" s="152"/>
      <c r="J5" s="152"/>
      <c r="K5" s="152"/>
      <c r="L5" s="152"/>
      <c r="M5" s="152"/>
      <c r="N5" s="152"/>
      <c r="O5" s="152"/>
      <c r="P5" s="152"/>
      <c r="Q5" s="152"/>
      <c r="R5" s="152"/>
      <c r="S5" s="152"/>
      <c r="T5" s="152"/>
      <c r="U5" s="152"/>
      <c r="V5" s="152"/>
      <c r="W5" s="152"/>
      <c r="X5" s="152"/>
      <c r="Y5" s="152"/>
      <c r="Z5" s="149"/>
      <c r="AA5" s="154"/>
      <c r="AB5" s="154"/>
      <c r="AC5" s="154"/>
      <c r="AD5" s="154"/>
      <c r="AE5" s="154"/>
      <c r="AF5" s="154"/>
      <c r="AG5" s="149"/>
    </row>
    <row r="6" spans="1:33" x14ac:dyDescent="0.3">
      <c r="A6" s="156"/>
      <c r="B6" s="152"/>
      <c r="C6" s="152"/>
      <c r="D6" s="152"/>
      <c r="E6" s="152"/>
      <c r="F6" s="152"/>
      <c r="G6" s="152"/>
      <c r="H6" s="152"/>
      <c r="I6" s="152"/>
      <c r="J6" s="152"/>
      <c r="K6" s="152"/>
      <c r="L6" s="152"/>
      <c r="M6" s="152"/>
      <c r="N6" s="152"/>
      <c r="O6" s="152"/>
      <c r="P6" s="152"/>
      <c r="Q6" s="152"/>
      <c r="R6" s="152"/>
      <c r="S6" s="152"/>
      <c r="T6" s="152"/>
      <c r="U6" s="152"/>
      <c r="V6" s="152"/>
      <c r="W6" s="152"/>
      <c r="X6" s="152"/>
      <c r="Y6" s="152"/>
      <c r="Z6" s="149"/>
      <c r="AA6" s="154"/>
      <c r="AB6" s="154"/>
      <c r="AC6" s="154"/>
      <c r="AD6" s="154"/>
      <c r="AE6" s="154"/>
      <c r="AF6" s="154"/>
      <c r="AG6" s="149"/>
    </row>
    <row r="7" spans="1:33" x14ac:dyDescent="0.3">
      <c r="A7" s="156"/>
      <c r="B7" s="152"/>
      <c r="C7" s="152"/>
      <c r="D7" s="152"/>
      <c r="E7" s="152"/>
      <c r="F7" s="152"/>
      <c r="G7" s="152"/>
      <c r="H7" s="152"/>
      <c r="I7" s="152"/>
      <c r="J7" s="152"/>
      <c r="K7" s="152"/>
      <c r="L7" s="152"/>
      <c r="M7" s="152"/>
      <c r="N7" s="152"/>
      <c r="O7" s="152"/>
      <c r="P7" s="152"/>
      <c r="Q7" s="152"/>
      <c r="R7" s="152"/>
      <c r="S7" s="152"/>
      <c r="T7" s="152"/>
      <c r="U7" s="152"/>
      <c r="V7" s="152"/>
      <c r="W7" s="152"/>
      <c r="X7" s="152"/>
      <c r="Y7" s="152"/>
      <c r="Z7" s="149"/>
      <c r="AA7" s="154"/>
      <c r="AB7" s="154"/>
      <c r="AC7" s="154"/>
      <c r="AD7" s="154"/>
      <c r="AE7" s="154"/>
      <c r="AF7" s="154"/>
      <c r="AG7" s="149"/>
    </row>
    <row r="8" spans="1:33" x14ac:dyDescent="0.3">
      <c r="A8" s="156"/>
      <c r="B8" s="152"/>
      <c r="C8" s="152"/>
      <c r="D8" s="152"/>
      <c r="E8" s="152"/>
      <c r="F8" s="152"/>
      <c r="G8" s="152"/>
      <c r="H8" s="152"/>
      <c r="I8" s="152"/>
      <c r="J8" s="152"/>
      <c r="K8" s="152"/>
      <c r="L8" s="152"/>
      <c r="M8" s="152"/>
      <c r="N8" s="152"/>
      <c r="O8" s="152"/>
      <c r="P8" s="152"/>
      <c r="Q8" s="152"/>
      <c r="R8" s="152"/>
      <c r="S8" s="152"/>
      <c r="T8" s="152"/>
      <c r="U8" s="152"/>
      <c r="V8" s="152"/>
      <c r="W8" s="152"/>
      <c r="X8" s="152"/>
      <c r="Y8" s="152"/>
      <c r="Z8" s="149"/>
      <c r="AA8" s="154"/>
      <c r="AB8" s="154"/>
      <c r="AC8" s="154"/>
      <c r="AD8" s="154"/>
      <c r="AE8" s="154"/>
      <c r="AF8" s="154"/>
      <c r="AG8" s="149"/>
    </row>
    <row r="9" spans="1:33" x14ac:dyDescent="0.3">
      <c r="A9" s="156"/>
      <c r="B9" s="152"/>
      <c r="C9" s="152"/>
      <c r="D9" s="152"/>
      <c r="E9" s="152"/>
      <c r="F9" s="152"/>
      <c r="G9" s="152"/>
      <c r="H9" s="152"/>
      <c r="I9" s="152"/>
      <c r="J9" s="152"/>
      <c r="K9" s="152"/>
      <c r="L9" s="152"/>
      <c r="M9" s="152"/>
      <c r="N9" s="152"/>
      <c r="O9" s="152"/>
      <c r="P9" s="152"/>
      <c r="Q9" s="152"/>
      <c r="R9" s="152"/>
      <c r="S9" s="152"/>
      <c r="T9" s="152"/>
      <c r="U9" s="152"/>
      <c r="V9" s="152"/>
      <c r="W9" s="152"/>
      <c r="X9" s="152"/>
      <c r="Y9" s="152"/>
      <c r="Z9" s="149"/>
      <c r="AA9" s="154"/>
      <c r="AB9" s="154"/>
      <c r="AC9" s="154"/>
      <c r="AD9" s="154"/>
      <c r="AE9" s="154"/>
      <c r="AF9" s="154"/>
      <c r="AG9" s="149"/>
    </row>
    <row r="10" spans="1:33" x14ac:dyDescent="0.3">
      <c r="A10" s="156"/>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49"/>
      <c r="AA10" s="154"/>
      <c r="AB10" s="154"/>
      <c r="AC10" s="154"/>
      <c r="AD10" s="154"/>
      <c r="AE10" s="154"/>
      <c r="AF10" s="154"/>
      <c r="AG10" s="149"/>
    </row>
    <row r="11" spans="1:33" x14ac:dyDescent="0.3">
      <c r="A11" s="156"/>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49"/>
      <c r="AA11" s="154"/>
      <c r="AB11" s="154"/>
      <c r="AC11" s="154"/>
      <c r="AD11" s="154"/>
      <c r="AE11" s="154"/>
      <c r="AF11" s="154"/>
      <c r="AG11" s="149"/>
    </row>
    <row r="12" spans="1:33" ht="25.5" customHeight="1" x14ac:dyDescent="0.3">
      <c r="A12" s="156"/>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49"/>
      <c r="AA12" s="154"/>
      <c r="AB12" s="154"/>
      <c r="AC12" s="154"/>
      <c r="AD12" s="154"/>
      <c r="AE12" s="154"/>
      <c r="AF12" s="154"/>
      <c r="AG12" s="149"/>
    </row>
    <row r="13" spans="1:33" ht="15.6" x14ac:dyDescent="0.3">
      <c r="A13" s="156"/>
      <c r="B13" s="151" t="s">
        <v>116</v>
      </c>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49"/>
      <c r="AA13" s="154"/>
      <c r="AB13" s="154"/>
      <c r="AC13" s="154"/>
      <c r="AD13" s="154"/>
      <c r="AE13" s="154"/>
      <c r="AF13" s="154"/>
      <c r="AG13" s="149"/>
    </row>
    <row r="14" spans="1:33" ht="14.4" customHeight="1" x14ac:dyDescent="0.3">
      <c r="A14" s="156"/>
      <c r="B14" s="152" t="s">
        <v>118</v>
      </c>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49"/>
      <c r="AA14" s="154"/>
      <c r="AB14" s="154"/>
      <c r="AC14" s="154"/>
      <c r="AD14" s="154"/>
      <c r="AE14" s="154"/>
      <c r="AF14" s="154"/>
      <c r="AG14" s="149"/>
    </row>
    <row r="15" spans="1:33" ht="18.75" customHeight="1" x14ac:dyDescent="0.3">
      <c r="A15" s="156"/>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49"/>
      <c r="AA15" s="154"/>
      <c r="AB15" s="154"/>
      <c r="AC15" s="154"/>
      <c r="AD15" s="154"/>
      <c r="AE15" s="154"/>
      <c r="AF15" s="154"/>
      <c r="AG15" s="149"/>
    </row>
    <row r="16" spans="1:33" ht="15" customHeight="1" x14ac:dyDescent="0.3">
      <c r="A16" s="156"/>
      <c r="B16" s="151" t="s">
        <v>117</v>
      </c>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49"/>
      <c r="AA16" s="154"/>
      <c r="AB16" s="154"/>
      <c r="AC16" s="154"/>
      <c r="AD16" s="154"/>
      <c r="AE16" s="154"/>
      <c r="AF16" s="154"/>
      <c r="AG16" s="149"/>
    </row>
    <row r="17" spans="1:33" ht="69" customHeight="1" x14ac:dyDescent="0.3">
      <c r="A17" s="156"/>
      <c r="B17" s="152" t="s">
        <v>122</v>
      </c>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49"/>
      <c r="AA17" s="154"/>
      <c r="AB17" s="154"/>
      <c r="AC17" s="154"/>
      <c r="AD17" s="154"/>
      <c r="AE17" s="154"/>
      <c r="AF17" s="154"/>
      <c r="AG17" s="149"/>
    </row>
    <row r="18" spans="1:33" ht="15.6" x14ac:dyDescent="0.3">
      <c r="A18" s="156"/>
      <c r="B18" s="151" t="s">
        <v>119</v>
      </c>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49"/>
      <c r="AA18" s="154"/>
      <c r="AB18" s="154"/>
      <c r="AC18" s="154"/>
      <c r="AD18" s="154"/>
      <c r="AE18" s="154"/>
      <c r="AF18" s="154"/>
      <c r="AG18" s="149"/>
    </row>
    <row r="19" spans="1:33" ht="14.4" customHeight="1" x14ac:dyDescent="0.3">
      <c r="A19" s="156"/>
      <c r="B19" s="152" t="s">
        <v>123</v>
      </c>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49"/>
      <c r="AA19" s="154"/>
      <c r="AB19" s="154"/>
      <c r="AC19" s="154"/>
      <c r="AD19" s="154"/>
      <c r="AE19" s="154"/>
      <c r="AF19" s="154"/>
      <c r="AG19" s="149"/>
    </row>
    <row r="20" spans="1:33" x14ac:dyDescent="0.3">
      <c r="A20" s="156"/>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49"/>
      <c r="AA20" s="154"/>
      <c r="AB20" s="154"/>
      <c r="AC20" s="154"/>
      <c r="AD20" s="154"/>
      <c r="AE20" s="154"/>
      <c r="AF20" s="154"/>
      <c r="AG20" s="149"/>
    </row>
    <row r="21" spans="1:33" ht="8.25" customHeight="1" x14ac:dyDescent="0.3">
      <c r="A21" s="156"/>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49"/>
      <c r="AA21" s="154"/>
      <c r="AB21" s="154"/>
      <c r="AC21" s="154"/>
      <c r="AD21" s="154"/>
      <c r="AE21" s="154"/>
      <c r="AF21" s="154"/>
      <c r="AG21" s="149"/>
    </row>
    <row r="22" spans="1:33" ht="29.25" customHeight="1" x14ac:dyDescent="0.3">
      <c r="A22" s="156"/>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49"/>
      <c r="AA22" s="154"/>
      <c r="AB22" s="154"/>
      <c r="AC22" s="154"/>
      <c r="AD22" s="154"/>
      <c r="AE22" s="154"/>
      <c r="AF22" s="154"/>
      <c r="AG22" s="149"/>
    </row>
    <row r="23" spans="1:33" ht="15.6" x14ac:dyDescent="0.3">
      <c r="A23" s="156"/>
      <c r="B23" s="151" t="s">
        <v>120</v>
      </c>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49"/>
      <c r="AA23" s="154"/>
      <c r="AB23" s="154"/>
      <c r="AC23" s="154"/>
      <c r="AD23" s="154"/>
      <c r="AE23" s="154"/>
      <c r="AF23" s="154"/>
      <c r="AG23" s="149"/>
    </row>
    <row r="24" spans="1:33" x14ac:dyDescent="0.3">
      <c r="A24" s="156"/>
      <c r="B24" s="152" t="s">
        <v>121</v>
      </c>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49"/>
      <c r="AA24" s="154"/>
      <c r="AB24" s="154"/>
      <c r="AC24" s="154"/>
      <c r="AD24" s="154"/>
      <c r="AE24" s="154"/>
      <c r="AF24" s="154"/>
      <c r="AG24" s="149"/>
    </row>
    <row r="25" spans="1:33" x14ac:dyDescent="0.3">
      <c r="A25" s="156"/>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49"/>
      <c r="AA25" s="154"/>
      <c r="AB25" s="154"/>
      <c r="AC25" s="154"/>
      <c r="AD25" s="154"/>
      <c r="AE25" s="154"/>
      <c r="AF25" s="154"/>
      <c r="AG25" s="149"/>
    </row>
    <row r="26" spans="1:33" ht="43.5" customHeight="1" x14ac:dyDescent="0.3">
      <c r="A26" s="156"/>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49"/>
      <c r="AA26" s="149"/>
      <c r="AB26" s="149"/>
      <c r="AC26" s="149"/>
      <c r="AD26" s="149"/>
      <c r="AE26" s="149"/>
      <c r="AF26" s="149"/>
      <c r="AG26" s="149"/>
    </row>
    <row r="27" spans="1:33" ht="58.5" customHeight="1" x14ac:dyDescent="0.3">
      <c r="A27" s="43"/>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43"/>
      <c r="AA27" s="149"/>
      <c r="AB27" s="149"/>
      <c r="AC27" s="149"/>
      <c r="AD27" s="149"/>
      <c r="AE27" s="149"/>
      <c r="AF27" s="149"/>
      <c r="AG27" s="149"/>
    </row>
  </sheetData>
  <mergeCells count="21">
    <mergeCell ref="B27:Y27"/>
    <mergeCell ref="B24:Y26"/>
    <mergeCell ref="B14:Y15"/>
    <mergeCell ref="B19:Y22"/>
    <mergeCell ref="A1:A26"/>
    <mergeCell ref="B1:Z1"/>
    <mergeCell ref="B3:Y3"/>
    <mergeCell ref="Z2:Z26"/>
    <mergeCell ref="B16:Y16"/>
    <mergeCell ref="B17:Y17"/>
    <mergeCell ref="B2:Y2"/>
    <mergeCell ref="B4:Y4"/>
    <mergeCell ref="B13:Y13"/>
    <mergeCell ref="B18:Y18"/>
    <mergeCell ref="B23:Y23"/>
    <mergeCell ref="B5:Y12"/>
    <mergeCell ref="AA4:AF25"/>
    <mergeCell ref="AA1:AG2"/>
    <mergeCell ref="AA26:AF27"/>
    <mergeCell ref="AG3:AG27"/>
    <mergeCell ref="AA3:AF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OX48"/>
  <sheetViews>
    <sheetView zoomScale="70" zoomScaleNormal="70" workbookViewId="0">
      <pane ySplit="1" topLeftCell="A2" activePane="bottomLeft" state="frozen"/>
      <selection pane="bottomLeft" activeCell="E1" sqref="E1"/>
    </sheetView>
  </sheetViews>
  <sheetFormatPr defaultColWidth="8.6640625" defaultRowHeight="14.4" x14ac:dyDescent="0.3"/>
  <cols>
    <col min="1" max="1" width="7.33203125" style="8" customWidth="1"/>
    <col min="2" max="2" width="58.6640625" customWidth="1"/>
    <col min="3" max="3" width="13.109375" customWidth="1"/>
    <col min="4" max="4" width="15" customWidth="1"/>
    <col min="5" max="38" width="4.6640625" bestFit="1" customWidth="1"/>
    <col min="39" max="39" width="6.33203125" customWidth="1"/>
    <col min="42" max="42" width="8.6640625" hidden="1" customWidth="1"/>
    <col min="43" max="43" width="29.109375" hidden="1" customWidth="1"/>
    <col min="44" max="45" width="8.6640625" hidden="1" customWidth="1"/>
  </cols>
  <sheetData>
    <row r="1" spans="1:45" ht="81.75" customHeight="1" x14ac:dyDescent="0.3">
      <c r="A1" s="28" t="s">
        <v>56</v>
      </c>
      <c r="B1" s="29" t="s">
        <v>64</v>
      </c>
      <c r="C1" s="28" t="s">
        <v>6</v>
      </c>
      <c r="D1" s="28" t="s">
        <v>63</v>
      </c>
      <c r="E1" s="30" t="s">
        <v>93</v>
      </c>
      <c r="F1" s="30" t="s">
        <v>94</v>
      </c>
      <c r="G1" s="30" t="s">
        <v>95</v>
      </c>
      <c r="H1" s="30" t="s">
        <v>96</v>
      </c>
      <c r="I1" s="30" t="s">
        <v>71</v>
      </c>
      <c r="J1" s="30" t="s">
        <v>72</v>
      </c>
      <c r="K1" s="30" t="s">
        <v>73</v>
      </c>
      <c r="L1" s="30" t="s">
        <v>74</v>
      </c>
      <c r="M1" s="30" t="s">
        <v>75</v>
      </c>
      <c r="N1" s="30" t="s">
        <v>76</v>
      </c>
      <c r="O1" s="30" t="s">
        <v>77</v>
      </c>
      <c r="P1" s="30" t="s">
        <v>78</v>
      </c>
      <c r="Q1" s="30" t="s">
        <v>79</v>
      </c>
      <c r="R1" s="30" t="s">
        <v>80</v>
      </c>
      <c r="S1" s="30" t="s">
        <v>81</v>
      </c>
      <c r="T1" s="30" t="s">
        <v>82</v>
      </c>
      <c r="U1" s="30" t="s">
        <v>83</v>
      </c>
      <c r="V1" s="30" t="s">
        <v>84</v>
      </c>
      <c r="W1" s="30" t="s">
        <v>85</v>
      </c>
      <c r="X1" s="30" t="s">
        <v>86</v>
      </c>
      <c r="Y1" s="30" t="s">
        <v>87</v>
      </c>
      <c r="Z1" s="30" t="s">
        <v>88</v>
      </c>
      <c r="AA1" s="30" t="s">
        <v>97</v>
      </c>
      <c r="AB1" s="30" t="s">
        <v>98</v>
      </c>
      <c r="AC1" s="30" t="s">
        <v>99</v>
      </c>
      <c r="AD1" s="30" t="s">
        <v>100</v>
      </c>
      <c r="AE1" s="30" t="s">
        <v>101</v>
      </c>
      <c r="AF1" s="30" t="s">
        <v>102</v>
      </c>
      <c r="AG1" s="30" t="s">
        <v>103</v>
      </c>
      <c r="AH1" s="30" t="s">
        <v>104</v>
      </c>
      <c r="AI1" s="30" t="s">
        <v>105</v>
      </c>
      <c r="AJ1" s="30" t="s">
        <v>106</v>
      </c>
      <c r="AK1" s="30" t="s">
        <v>107</v>
      </c>
      <c r="AL1" s="30" t="s">
        <v>108</v>
      </c>
      <c r="AM1" s="52" t="s">
        <v>5</v>
      </c>
      <c r="AN1" s="54"/>
      <c r="AO1" s="14"/>
      <c r="AP1" s="11" t="s">
        <v>62</v>
      </c>
      <c r="AQ1" s="11"/>
      <c r="AR1" s="11"/>
      <c r="AS1" s="11"/>
    </row>
    <row r="2" spans="1:45" ht="22.2" customHeight="1" x14ac:dyDescent="0.3">
      <c r="A2" s="6">
        <v>1</v>
      </c>
      <c r="B2" s="3" t="s">
        <v>130</v>
      </c>
      <c r="C2" s="31">
        <v>1</v>
      </c>
      <c r="D2" s="159" t="s">
        <v>144</v>
      </c>
      <c r="E2" s="19">
        <v>2</v>
      </c>
      <c r="F2" s="19">
        <v>3</v>
      </c>
      <c r="G2" s="19">
        <v>1</v>
      </c>
      <c r="H2" s="19">
        <v>4</v>
      </c>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5">
        <f t="shared" ref="AM2:AM15" si="0">SUM(E2:AL2)</f>
        <v>10</v>
      </c>
      <c r="AN2" s="14"/>
      <c r="AO2" s="14"/>
      <c r="AP2" s="11">
        <f t="shared" ref="AP2:AP15" si="1">A2</f>
        <v>1</v>
      </c>
      <c r="AQ2" s="11" t="str">
        <f t="shared" ref="AQ2:AQ15" si="2">B2</f>
        <v xml:space="preserve">Recognises, identifies and matches pairs </v>
      </c>
      <c r="AR2" s="11">
        <f t="shared" ref="AR2:AR15" si="3">C2</f>
        <v>1</v>
      </c>
      <c r="AS2" s="11">
        <f t="shared" ref="AS2:AS15" si="4">AM2</f>
        <v>10</v>
      </c>
    </row>
    <row r="3" spans="1:45" ht="28.8" x14ac:dyDescent="0.3">
      <c r="A3" s="5">
        <v>1</v>
      </c>
      <c r="B3" s="2" t="s">
        <v>131</v>
      </c>
      <c r="C3" s="31">
        <v>2</v>
      </c>
      <c r="D3" s="160"/>
      <c r="E3" s="17">
        <v>0</v>
      </c>
      <c r="F3" s="17">
        <v>2</v>
      </c>
      <c r="G3" s="17">
        <v>0</v>
      </c>
      <c r="H3" s="17">
        <v>4</v>
      </c>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5">
        <f t="shared" si="0"/>
        <v>6</v>
      </c>
      <c r="AN3" s="14"/>
      <c r="AO3" s="14"/>
      <c r="AP3" s="11">
        <f t="shared" si="1"/>
        <v>1</v>
      </c>
      <c r="AQ3" s="11" t="str">
        <f t="shared" si="2"/>
        <v xml:space="preserve">Sorts materials multiple times in different ways in an undirected manner </v>
      </c>
      <c r="AR3" s="11">
        <f t="shared" si="3"/>
        <v>2</v>
      </c>
      <c r="AS3" s="11">
        <f t="shared" si="4"/>
        <v>6</v>
      </c>
    </row>
    <row r="4" spans="1:45" ht="24.6" customHeight="1" x14ac:dyDescent="0.3">
      <c r="A4" s="5">
        <v>1</v>
      </c>
      <c r="B4" s="2" t="s">
        <v>132</v>
      </c>
      <c r="C4" s="31">
        <v>3</v>
      </c>
      <c r="D4" s="161"/>
      <c r="E4" s="18">
        <v>1</v>
      </c>
      <c r="F4" s="18">
        <v>0</v>
      </c>
      <c r="G4" s="18">
        <v>2</v>
      </c>
      <c r="H4" s="18">
        <v>4</v>
      </c>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5">
        <f t="shared" si="0"/>
        <v>7</v>
      </c>
      <c r="AN4" s="14"/>
      <c r="AO4" s="14"/>
      <c r="AP4" s="11">
        <f t="shared" si="1"/>
        <v>1</v>
      </c>
      <c r="AQ4" s="11" t="str">
        <f t="shared" si="2"/>
        <v xml:space="preserve">Matches objects and/or sets, using one-to-one correspondence </v>
      </c>
      <c r="AR4" s="11">
        <f t="shared" si="3"/>
        <v>3</v>
      </c>
      <c r="AS4" s="11">
        <f t="shared" si="4"/>
        <v>7</v>
      </c>
    </row>
    <row r="5" spans="1:45" ht="32.4" customHeight="1" x14ac:dyDescent="0.3">
      <c r="A5" s="20">
        <v>2</v>
      </c>
      <c r="B5" s="21" t="s">
        <v>133</v>
      </c>
      <c r="C5" s="31">
        <v>4</v>
      </c>
      <c r="D5" s="162" t="s">
        <v>24</v>
      </c>
      <c r="E5" s="22">
        <v>4</v>
      </c>
      <c r="F5" s="22">
        <v>2</v>
      </c>
      <c r="G5" s="22">
        <v>2</v>
      </c>
      <c r="H5" s="22">
        <v>4</v>
      </c>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15">
        <f t="shared" si="0"/>
        <v>12</v>
      </c>
      <c r="AN5" s="14"/>
      <c r="AO5" s="14"/>
      <c r="AP5" s="11">
        <f t="shared" si="1"/>
        <v>2</v>
      </c>
      <c r="AQ5" s="11" t="str">
        <f t="shared" si="2"/>
        <v xml:space="preserve">Uses appropriate vocabulary to describe and then compare measurable attributes </v>
      </c>
      <c r="AR5" s="11">
        <f t="shared" si="3"/>
        <v>4</v>
      </c>
      <c r="AS5" s="11">
        <f t="shared" si="4"/>
        <v>12</v>
      </c>
    </row>
    <row r="6" spans="1:45" ht="49.2" customHeight="1" x14ac:dyDescent="0.3">
      <c r="A6" s="20">
        <v>2</v>
      </c>
      <c r="B6" s="21" t="s">
        <v>134</v>
      </c>
      <c r="C6" s="31">
        <v>5</v>
      </c>
      <c r="D6" s="160"/>
      <c r="E6" s="22">
        <v>0</v>
      </c>
      <c r="F6" s="22">
        <v>4</v>
      </c>
      <c r="G6" s="22">
        <v>3</v>
      </c>
      <c r="H6" s="22">
        <v>4</v>
      </c>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15">
        <f t="shared" si="0"/>
        <v>11</v>
      </c>
      <c r="AN6" s="14"/>
      <c r="AO6" s="14"/>
      <c r="AP6" s="11">
        <f t="shared" si="1"/>
        <v>2</v>
      </c>
      <c r="AQ6" s="11" t="str">
        <f t="shared" si="2"/>
        <v xml:space="preserve">Makes direct comparisons of objects, containers or surfaces to compare measurable attributes and develop an understanding of same </v>
      </c>
      <c r="AR6" s="11">
        <f t="shared" si="3"/>
        <v>5</v>
      </c>
      <c r="AS6" s="11">
        <f t="shared" si="4"/>
        <v>11</v>
      </c>
    </row>
    <row r="7" spans="1:45" ht="33" customHeight="1" x14ac:dyDescent="0.3">
      <c r="A7" s="20">
        <v>2</v>
      </c>
      <c r="B7" s="21" t="s">
        <v>135</v>
      </c>
      <c r="C7" s="31">
        <v>6</v>
      </c>
      <c r="D7" s="160"/>
      <c r="E7" s="22">
        <v>2</v>
      </c>
      <c r="F7" s="22">
        <v>4</v>
      </c>
      <c r="G7" s="22">
        <v>0</v>
      </c>
      <c r="H7" s="22">
        <v>4</v>
      </c>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15">
        <f t="shared" si="0"/>
        <v>10</v>
      </c>
      <c r="AN7" s="14"/>
      <c r="AO7" s="14"/>
      <c r="AP7" s="11">
        <f t="shared" si="1"/>
        <v>2</v>
      </c>
      <c r="AQ7" s="11" t="str">
        <f t="shared" si="2"/>
        <v xml:space="preserve">Describes and discriminates between items, using appropriate comparative language </v>
      </c>
      <c r="AR7" s="11">
        <f t="shared" si="3"/>
        <v>6</v>
      </c>
      <c r="AS7" s="11">
        <f t="shared" si="4"/>
        <v>10</v>
      </c>
    </row>
    <row r="8" spans="1:45" ht="33" customHeight="1" x14ac:dyDescent="0.3">
      <c r="A8" s="20">
        <v>2</v>
      </c>
      <c r="B8" s="21" t="s">
        <v>136</v>
      </c>
      <c r="C8" s="31">
        <v>7</v>
      </c>
      <c r="D8" s="160"/>
      <c r="E8" s="22">
        <v>4</v>
      </c>
      <c r="F8" s="22">
        <v>1</v>
      </c>
      <c r="G8" s="22">
        <v>2</v>
      </c>
      <c r="H8" s="22">
        <v>3</v>
      </c>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44"/>
      <c r="AM8" s="47">
        <f t="shared" si="0"/>
        <v>10</v>
      </c>
      <c r="AN8" s="14"/>
      <c r="AO8" s="14"/>
      <c r="AP8" s="11">
        <f t="shared" si="1"/>
        <v>2</v>
      </c>
      <c r="AQ8" s="11" t="str">
        <f t="shared" si="2"/>
        <v xml:space="preserve">Chooses an object from a group of objects for a purpose based on a particular attribute   </v>
      </c>
      <c r="AR8" s="11">
        <f t="shared" si="3"/>
        <v>7</v>
      </c>
      <c r="AS8" s="11">
        <f t="shared" si="4"/>
        <v>10</v>
      </c>
    </row>
    <row r="9" spans="1:45" ht="32.4" customHeight="1" x14ac:dyDescent="0.3">
      <c r="A9" s="20">
        <v>2</v>
      </c>
      <c r="B9" s="21" t="s">
        <v>137</v>
      </c>
      <c r="C9" s="31">
        <v>8</v>
      </c>
      <c r="D9" s="161"/>
      <c r="E9" s="22">
        <v>0</v>
      </c>
      <c r="F9" s="22">
        <v>3</v>
      </c>
      <c r="G9" s="22">
        <v>4</v>
      </c>
      <c r="H9" s="22">
        <v>2</v>
      </c>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44"/>
      <c r="AM9" s="15">
        <f t="shared" si="0"/>
        <v>9</v>
      </c>
      <c r="AN9" s="14"/>
      <c r="AO9" s="14"/>
      <c r="AP9" s="11">
        <f t="shared" si="1"/>
        <v>2</v>
      </c>
      <c r="AQ9" s="11" t="str">
        <f t="shared" si="2"/>
        <v>Compares and orders objects, containers and surfaces according to appropriate measurable attributes</v>
      </c>
      <c r="AR9" s="11">
        <f t="shared" si="3"/>
        <v>8</v>
      </c>
      <c r="AS9" s="11">
        <f t="shared" si="4"/>
        <v>9</v>
      </c>
    </row>
    <row r="10" spans="1:45" ht="21" customHeight="1" x14ac:dyDescent="0.3">
      <c r="A10" s="23">
        <v>3</v>
      </c>
      <c r="B10" s="24" t="s">
        <v>138</v>
      </c>
      <c r="C10" s="31">
        <v>9</v>
      </c>
      <c r="D10" s="159" t="s">
        <v>145</v>
      </c>
      <c r="E10" s="26">
        <v>2</v>
      </c>
      <c r="F10" s="26">
        <v>3</v>
      </c>
      <c r="G10" s="26">
        <v>4</v>
      </c>
      <c r="H10" s="26">
        <v>3</v>
      </c>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15">
        <f t="shared" si="0"/>
        <v>12</v>
      </c>
      <c r="AN10" s="14"/>
      <c r="AO10" s="14"/>
      <c r="AP10" s="11">
        <f t="shared" si="1"/>
        <v>3</v>
      </c>
      <c r="AQ10" s="11" t="str">
        <f t="shared" si="2"/>
        <v xml:space="preserve">Sorts sets of symbols into numerals and letters </v>
      </c>
      <c r="AR10" s="11">
        <f t="shared" si="3"/>
        <v>9</v>
      </c>
      <c r="AS10" s="11">
        <f t="shared" si="4"/>
        <v>12</v>
      </c>
    </row>
    <row r="11" spans="1:45" ht="21" customHeight="1" x14ac:dyDescent="0.3">
      <c r="A11" s="23">
        <v>3</v>
      </c>
      <c r="B11" s="24" t="s">
        <v>139</v>
      </c>
      <c r="C11" s="31">
        <v>10</v>
      </c>
      <c r="D11" s="160"/>
      <c r="E11" s="26">
        <v>1</v>
      </c>
      <c r="F11" s="26">
        <v>4</v>
      </c>
      <c r="G11" s="26">
        <v>3</v>
      </c>
      <c r="H11" s="26">
        <v>3</v>
      </c>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15">
        <f t="shared" si="0"/>
        <v>11</v>
      </c>
      <c r="AN11" s="14"/>
      <c r="AO11" s="14"/>
      <c r="AP11" s="11">
        <f t="shared" si="1"/>
        <v>3</v>
      </c>
      <c r="AQ11" s="11" t="str">
        <f t="shared" si="2"/>
        <v>Connects numbers to counted objects</v>
      </c>
      <c r="AR11" s="11">
        <f t="shared" si="3"/>
        <v>10</v>
      </c>
      <c r="AS11" s="11">
        <f t="shared" si="4"/>
        <v>11</v>
      </c>
    </row>
    <row r="12" spans="1:45" ht="22.5" customHeight="1" x14ac:dyDescent="0.3">
      <c r="A12" s="23">
        <v>3</v>
      </c>
      <c r="B12" s="24" t="s">
        <v>140</v>
      </c>
      <c r="C12" s="31">
        <v>11</v>
      </c>
      <c r="D12" s="160"/>
      <c r="E12" s="26">
        <v>2</v>
      </c>
      <c r="F12" s="26">
        <v>3</v>
      </c>
      <c r="G12" s="26">
        <v>1</v>
      </c>
      <c r="H12" s="26">
        <v>4</v>
      </c>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45"/>
      <c r="AM12" s="47">
        <f t="shared" si="0"/>
        <v>10</v>
      </c>
      <c r="AN12" s="14"/>
      <c r="AO12" s="14"/>
      <c r="AP12" s="11">
        <f t="shared" si="1"/>
        <v>3</v>
      </c>
      <c r="AQ12" s="11" t="str">
        <f t="shared" si="2"/>
        <v>Orders sets without counting and checks by counting</v>
      </c>
      <c r="AR12" s="11">
        <f t="shared" si="3"/>
        <v>11</v>
      </c>
      <c r="AS12" s="11">
        <f t="shared" si="4"/>
        <v>10</v>
      </c>
    </row>
    <row r="13" spans="1:45" ht="24" customHeight="1" x14ac:dyDescent="0.3">
      <c r="A13" s="23">
        <v>3</v>
      </c>
      <c r="B13" s="25" t="s">
        <v>141</v>
      </c>
      <c r="C13" s="31">
        <v>12</v>
      </c>
      <c r="D13" s="161"/>
      <c r="E13" s="26">
        <v>1</v>
      </c>
      <c r="F13" s="26">
        <v>3</v>
      </c>
      <c r="G13" s="26">
        <v>0</v>
      </c>
      <c r="H13" s="26">
        <v>4</v>
      </c>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45"/>
      <c r="AM13" s="15">
        <f t="shared" si="0"/>
        <v>8</v>
      </c>
      <c r="AN13" s="14"/>
      <c r="AO13" s="14"/>
      <c r="AP13" s="11">
        <f t="shared" si="1"/>
        <v>3</v>
      </c>
      <c r="AQ13" s="11" t="str">
        <f t="shared" si="2"/>
        <v xml:space="preserve">Partitions sets of two or more objects </v>
      </c>
      <c r="AR13" s="11">
        <f t="shared" si="3"/>
        <v>12</v>
      </c>
      <c r="AS13" s="11">
        <f t="shared" si="4"/>
        <v>8</v>
      </c>
    </row>
    <row r="14" spans="1:45" ht="24" customHeight="1" x14ac:dyDescent="0.3">
      <c r="A14" s="7">
        <v>4</v>
      </c>
      <c r="B14" s="139" t="s">
        <v>142</v>
      </c>
      <c r="C14" s="31">
        <v>13</v>
      </c>
      <c r="D14" s="159" t="s">
        <v>146</v>
      </c>
      <c r="E14" s="27">
        <v>3</v>
      </c>
      <c r="F14" s="27">
        <v>3</v>
      </c>
      <c r="G14" s="27">
        <v>1</v>
      </c>
      <c r="H14" s="27">
        <v>4</v>
      </c>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16">
        <f t="shared" si="0"/>
        <v>11</v>
      </c>
      <c r="AN14" s="14"/>
      <c r="AO14" s="14"/>
      <c r="AP14" s="11">
        <f t="shared" si="1"/>
        <v>4</v>
      </c>
      <c r="AQ14" s="11" t="str">
        <f t="shared" si="2"/>
        <v xml:space="preserve">Identifies errors in chronological sequences of events </v>
      </c>
      <c r="AR14" s="11">
        <f t="shared" si="3"/>
        <v>13</v>
      </c>
      <c r="AS14" s="11">
        <f t="shared" si="4"/>
        <v>11</v>
      </c>
    </row>
    <row r="15" spans="1:45" ht="32.4" customHeight="1" x14ac:dyDescent="0.3">
      <c r="A15" s="7">
        <v>4</v>
      </c>
      <c r="B15" s="139" t="s">
        <v>143</v>
      </c>
      <c r="C15" s="31">
        <v>14</v>
      </c>
      <c r="D15" s="161"/>
      <c r="E15" s="27">
        <v>0</v>
      </c>
      <c r="F15" s="27">
        <v>4</v>
      </c>
      <c r="G15" s="27">
        <v>2</v>
      </c>
      <c r="H15" s="27">
        <v>3</v>
      </c>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46"/>
      <c r="AM15" s="15">
        <f t="shared" si="0"/>
        <v>9</v>
      </c>
      <c r="AN15" s="14"/>
      <c r="AO15" s="14"/>
      <c r="AP15" s="11">
        <f t="shared" si="1"/>
        <v>4</v>
      </c>
      <c r="AQ15" s="11" t="str">
        <f t="shared" si="2"/>
        <v>Predicts events in the immediate future based on familiar patterns of events</v>
      </c>
      <c r="AR15" s="11">
        <f t="shared" si="3"/>
        <v>14</v>
      </c>
      <c r="AS15" s="11">
        <f t="shared" si="4"/>
        <v>9</v>
      </c>
    </row>
    <row r="16" spans="1:45" ht="22.5" customHeight="1" x14ac:dyDescent="0.3">
      <c r="A16" s="42"/>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34"/>
      <c r="AN16" s="14"/>
      <c r="AO16" s="14"/>
      <c r="AP16" s="11"/>
      <c r="AQ16" s="11"/>
      <c r="AR16" s="11"/>
      <c r="AS16" s="11"/>
    </row>
    <row r="17" spans="1:414" s="4" customFormat="1" ht="19.5" customHeight="1" x14ac:dyDescent="0.3">
      <c r="A17" s="177"/>
      <c r="B17" s="175" t="s">
        <v>0</v>
      </c>
      <c r="C17" s="176"/>
      <c r="D17" s="176"/>
      <c r="E17" s="49">
        <f t="shared" ref="E17:AL17" si="5">SUMIF($A2:$A15,1,E2:E15)</f>
        <v>3</v>
      </c>
      <c r="F17" s="49">
        <f t="shared" si="5"/>
        <v>5</v>
      </c>
      <c r="G17" s="49">
        <f t="shared" si="5"/>
        <v>3</v>
      </c>
      <c r="H17" s="49">
        <f t="shared" si="5"/>
        <v>12</v>
      </c>
      <c r="I17" s="49">
        <f t="shared" si="5"/>
        <v>0</v>
      </c>
      <c r="J17" s="49">
        <f t="shared" si="5"/>
        <v>0</v>
      </c>
      <c r="K17" s="49">
        <f t="shared" si="5"/>
        <v>0</v>
      </c>
      <c r="L17" s="49">
        <f t="shared" si="5"/>
        <v>0</v>
      </c>
      <c r="M17" s="49">
        <f t="shared" si="5"/>
        <v>0</v>
      </c>
      <c r="N17" s="49">
        <f t="shared" si="5"/>
        <v>0</v>
      </c>
      <c r="O17" s="49">
        <f t="shared" si="5"/>
        <v>0</v>
      </c>
      <c r="P17" s="49">
        <f t="shared" si="5"/>
        <v>0</v>
      </c>
      <c r="Q17" s="49">
        <f t="shared" si="5"/>
        <v>0</v>
      </c>
      <c r="R17" s="49">
        <f t="shared" si="5"/>
        <v>0</v>
      </c>
      <c r="S17" s="49">
        <f t="shared" si="5"/>
        <v>0</v>
      </c>
      <c r="T17" s="49">
        <f t="shared" si="5"/>
        <v>0</v>
      </c>
      <c r="U17" s="49">
        <f t="shared" si="5"/>
        <v>0</v>
      </c>
      <c r="V17" s="49">
        <f t="shared" si="5"/>
        <v>0</v>
      </c>
      <c r="W17" s="49">
        <f t="shared" si="5"/>
        <v>0</v>
      </c>
      <c r="X17" s="49">
        <f t="shared" si="5"/>
        <v>0</v>
      </c>
      <c r="Y17" s="49">
        <f t="shared" si="5"/>
        <v>0</v>
      </c>
      <c r="Z17" s="49">
        <f t="shared" si="5"/>
        <v>0</v>
      </c>
      <c r="AA17" s="49">
        <f t="shared" si="5"/>
        <v>0</v>
      </c>
      <c r="AB17" s="49">
        <f t="shared" si="5"/>
        <v>0</v>
      </c>
      <c r="AC17" s="49">
        <f t="shared" si="5"/>
        <v>0</v>
      </c>
      <c r="AD17" s="49">
        <f t="shared" si="5"/>
        <v>0</v>
      </c>
      <c r="AE17" s="49">
        <f t="shared" si="5"/>
        <v>0</v>
      </c>
      <c r="AF17" s="49">
        <f t="shared" si="5"/>
        <v>0</v>
      </c>
      <c r="AG17" s="49">
        <f t="shared" si="5"/>
        <v>0</v>
      </c>
      <c r="AH17" s="49">
        <f t="shared" si="5"/>
        <v>0</v>
      </c>
      <c r="AI17" s="49">
        <f t="shared" si="5"/>
        <v>0</v>
      </c>
      <c r="AJ17" s="49">
        <f t="shared" si="5"/>
        <v>0</v>
      </c>
      <c r="AK17" s="49">
        <f t="shared" si="5"/>
        <v>0</v>
      </c>
      <c r="AL17" s="50">
        <f t="shared" si="5"/>
        <v>0</v>
      </c>
      <c r="AM17" s="14"/>
      <c r="AN17" s="14"/>
      <c r="AO17" s="14"/>
      <c r="AP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row>
    <row r="18" spans="1:414" s="4" customFormat="1" ht="18.75" customHeight="1" x14ac:dyDescent="0.3">
      <c r="A18" s="177"/>
      <c r="B18" s="179" t="s">
        <v>1</v>
      </c>
      <c r="C18" s="180"/>
      <c r="D18" s="180"/>
      <c r="E18" s="22">
        <f t="shared" ref="E18:AL18" si="6">SUMIF($A2:$A15,2,E2:E15)</f>
        <v>10</v>
      </c>
      <c r="F18" s="22">
        <f t="shared" si="6"/>
        <v>14</v>
      </c>
      <c r="G18" s="22">
        <f t="shared" si="6"/>
        <v>11</v>
      </c>
      <c r="H18" s="22">
        <f t="shared" si="6"/>
        <v>17</v>
      </c>
      <c r="I18" s="22">
        <f t="shared" si="6"/>
        <v>0</v>
      </c>
      <c r="J18" s="22">
        <f t="shared" si="6"/>
        <v>0</v>
      </c>
      <c r="K18" s="22">
        <f t="shared" si="6"/>
        <v>0</v>
      </c>
      <c r="L18" s="22">
        <f t="shared" si="6"/>
        <v>0</v>
      </c>
      <c r="M18" s="22">
        <f t="shared" si="6"/>
        <v>0</v>
      </c>
      <c r="N18" s="22">
        <f t="shared" si="6"/>
        <v>0</v>
      </c>
      <c r="O18" s="22">
        <f t="shared" si="6"/>
        <v>0</v>
      </c>
      <c r="P18" s="22">
        <f t="shared" si="6"/>
        <v>0</v>
      </c>
      <c r="Q18" s="22">
        <f t="shared" si="6"/>
        <v>0</v>
      </c>
      <c r="R18" s="22">
        <f t="shared" si="6"/>
        <v>0</v>
      </c>
      <c r="S18" s="22">
        <f t="shared" si="6"/>
        <v>0</v>
      </c>
      <c r="T18" s="22">
        <f t="shared" si="6"/>
        <v>0</v>
      </c>
      <c r="U18" s="22">
        <f t="shared" si="6"/>
        <v>0</v>
      </c>
      <c r="V18" s="22">
        <f t="shared" si="6"/>
        <v>0</v>
      </c>
      <c r="W18" s="22">
        <f t="shared" si="6"/>
        <v>0</v>
      </c>
      <c r="X18" s="22">
        <f t="shared" si="6"/>
        <v>0</v>
      </c>
      <c r="Y18" s="22">
        <f t="shared" si="6"/>
        <v>0</v>
      </c>
      <c r="Z18" s="22">
        <f t="shared" si="6"/>
        <v>0</v>
      </c>
      <c r="AA18" s="22">
        <f t="shared" si="6"/>
        <v>0</v>
      </c>
      <c r="AB18" s="22">
        <f t="shared" si="6"/>
        <v>0</v>
      </c>
      <c r="AC18" s="22">
        <f t="shared" si="6"/>
        <v>0</v>
      </c>
      <c r="AD18" s="22">
        <f t="shared" si="6"/>
        <v>0</v>
      </c>
      <c r="AE18" s="22">
        <f t="shared" si="6"/>
        <v>0</v>
      </c>
      <c r="AF18" s="22">
        <f t="shared" si="6"/>
        <v>0</v>
      </c>
      <c r="AG18" s="22">
        <f t="shared" si="6"/>
        <v>0</v>
      </c>
      <c r="AH18" s="22">
        <f t="shared" si="6"/>
        <v>0</v>
      </c>
      <c r="AI18" s="22">
        <f t="shared" si="6"/>
        <v>0</v>
      </c>
      <c r="AJ18" s="22">
        <f t="shared" si="6"/>
        <v>0</v>
      </c>
      <c r="AK18" s="22">
        <f t="shared" si="6"/>
        <v>0</v>
      </c>
      <c r="AL18" s="33">
        <f t="shared" si="6"/>
        <v>0</v>
      </c>
      <c r="AM18" s="14"/>
      <c r="AN18" s="14"/>
      <c r="AO18" s="14"/>
      <c r="AP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row>
    <row r="19" spans="1:414" s="4" customFormat="1" ht="20.7" customHeight="1" x14ac:dyDescent="0.3">
      <c r="A19" s="177"/>
      <c r="B19" s="181" t="s">
        <v>2</v>
      </c>
      <c r="C19" s="182"/>
      <c r="D19" s="182"/>
      <c r="E19" s="26">
        <f t="shared" ref="E19:AL19" si="7">SUMIF($A2:$A15,3,E2:E15)</f>
        <v>6</v>
      </c>
      <c r="F19" s="26">
        <f t="shared" si="7"/>
        <v>13</v>
      </c>
      <c r="G19" s="26">
        <f t="shared" si="7"/>
        <v>8</v>
      </c>
      <c r="H19" s="26">
        <f t="shared" si="7"/>
        <v>14</v>
      </c>
      <c r="I19" s="26">
        <f t="shared" si="7"/>
        <v>0</v>
      </c>
      <c r="J19" s="26">
        <f t="shared" si="7"/>
        <v>0</v>
      </c>
      <c r="K19" s="26">
        <f t="shared" si="7"/>
        <v>0</v>
      </c>
      <c r="L19" s="26">
        <f t="shared" si="7"/>
        <v>0</v>
      </c>
      <c r="M19" s="26">
        <f t="shared" si="7"/>
        <v>0</v>
      </c>
      <c r="N19" s="26">
        <f t="shared" si="7"/>
        <v>0</v>
      </c>
      <c r="O19" s="26">
        <f t="shared" si="7"/>
        <v>0</v>
      </c>
      <c r="P19" s="26">
        <f t="shared" si="7"/>
        <v>0</v>
      </c>
      <c r="Q19" s="26">
        <f t="shared" si="7"/>
        <v>0</v>
      </c>
      <c r="R19" s="26">
        <f t="shared" si="7"/>
        <v>0</v>
      </c>
      <c r="S19" s="26">
        <f t="shared" si="7"/>
        <v>0</v>
      </c>
      <c r="T19" s="26">
        <f t="shared" si="7"/>
        <v>0</v>
      </c>
      <c r="U19" s="26">
        <f t="shared" si="7"/>
        <v>0</v>
      </c>
      <c r="V19" s="26">
        <f t="shared" si="7"/>
        <v>0</v>
      </c>
      <c r="W19" s="26">
        <f t="shared" si="7"/>
        <v>0</v>
      </c>
      <c r="X19" s="26">
        <f t="shared" si="7"/>
        <v>0</v>
      </c>
      <c r="Y19" s="26">
        <f t="shared" si="7"/>
        <v>0</v>
      </c>
      <c r="Z19" s="26">
        <f t="shared" si="7"/>
        <v>0</v>
      </c>
      <c r="AA19" s="26">
        <f t="shared" si="7"/>
        <v>0</v>
      </c>
      <c r="AB19" s="26">
        <f t="shared" si="7"/>
        <v>0</v>
      </c>
      <c r="AC19" s="26">
        <f t="shared" si="7"/>
        <v>0</v>
      </c>
      <c r="AD19" s="26">
        <f t="shared" si="7"/>
        <v>0</v>
      </c>
      <c r="AE19" s="26">
        <f t="shared" si="7"/>
        <v>0</v>
      </c>
      <c r="AF19" s="26">
        <f t="shared" si="7"/>
        <v>0</v>
      </c>
      <c r="AG19" s="26">
        <f t="shared" si="7"/>
        <v>0</v>
      </c>
      <c r="AH19" s="26">
        <f t="shared" si="7"/>
        <v>0</v>
      </c>
      <c r="AI19" s="26">
        <f t="shared" si="7"/>
        <v>0</v>
      </c>
      <c r="AJ19" s="26">
        <f t="shared" si="7"/>
        <v>0</v>
      </c>
      <c r="AK19" s="26">
        <f t="shared" si="7"/>
        <v>0</v>
      </c>
      <c r="AL19" s="34">
        <f t="shared" si="7"/>
        <v>0</v>
      </c>
      <c r="AM19" s="14"/>
      <c r="AN19" s="14"/>
      <c r="AO19" s="14"/>
      <c r="AP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row>
    <row r="20" spans="1:414" s="4" customFormat="1" ht="20.25" customHeight="1" x14ac:dyDescent="0.3">
      <c r="A20" s="177"/>
      <c r="B20" s="183" t="s">
        <v>3</v>
      </c>
      <c r="C20" s="184"/>
      <c r="D20" s="184"/>
      <c r="E20" s="32">
        <f t="shared" ref="E20:AL20" si="8">SUMIF($A2:$A15,4,E2:E15)</f>
        <v>3</v>
      </c>
      <c r="F20" s="32">
        <f t="shared" si="8"/>
        <v>7</v>
      </c>
      <c r="G20" s="32">
        <f t="shared" si="8"/>
        <v>3</v>
      </c>
      <c r="H20" s="32">
        <f t="shared" si="8"/>
        <v>7</v>
      </c>
      <c r="I20" s="32">
        <f t="shared" si="8"/>
        <v>0</v>
      </c>
      <c r="J20" s="32">
        <f t="shared" si="8"/>
        <v>0</v>
      </c>
      <c r="K20" s="32">
        <f t="shared" si="8"/>
        <v>0</v>
      </c>
      <c r="L20" s="32">
        <f t="shared" si="8"/>
        <v>0</v>
      </c>
      <c r="M20" s="32">
        <f t="shared" si="8"/>
        <v>0</v>
      </c>
      <c r="N20" s="32">
        <f t="shared" si="8"/>
        <v>0</v>
      </c>
      <c r="O20" s="32">
        <f t="shared" si="8"/>
        <v>0</v>
      </c>
      <c r="P20" s="32">
        <f t="shared" si="8"/>
        <v>0</v>
      </c>
      <c r="Q20" s="32">
        <f t="shared" si="8"/>
        <v>0</v>
      </c>
      <c r="R20" s="32">
        <f t="shared" si="8"/>
        <v>0</v>
      </c>
      <c r="S20" s="32">
        <f t="shared" si="8"/>
        <v>0</v>
      </c>
      <c r="T20" s="32">
        <f t="shared" si="8"/>
        <v>0</v>
      </c>
      <c r="U20" s="32">
        <f t="shared" si="8"/>
        <v>0</v>
      </c>
      <c r="V20" s="32">
        <f t="shared" si="8"/>
        <v>0</v>
      </c>
      <c r="W20" s="32">
        <f t="shared" si="8"/>
        <v>0</v>
      </c>
      <c r="X20" s="32">
        <f t="shared" si="8"/>
        <v>0</v>
      </c>
      <c r="Y20" s="32">
        <f t="shared" si="8"/>
        <v>0</v>
      </c>
      <c r="Z20" s="32">
        <f t="shared" si="8"/>
        <v>0</v>
      </c>
      <c r="AA20" s="32">
        <f t="shared" si="8"/>
        <v>0</v>
      </c>
      <c r="AB20" s="32">
        <f t="shared" si="8"/>
        <v>0</v>
      </c>
      <c r="AC20" s="32">
        <f t="shared" si="8"/>
        <v>0</v>
      </c>
      <c r="AD20" s="32">
        <f t="shared" si="8"/>
        <v>0</v>
      </c>
      <c r="AE20" s="32">
        <f t="shared" si="8"/>
        <v>0</v>
      </c>
      <c r="AF20" s="32">
        <f t="shared" si="8"/>
        <v>0</v>
      </c>
      <c r="AG20" s="32">
        <f t="shared" si="8"/>
        <v>0</v>
      </c>
      <c r="AH20" s="32">
        <f t="shared" si="8"/>
        <v>0</v>
      </c>
      <c r="AI20" s="32">
        <f t="shared" si="8"/>
        <v>0</v>
      </c>
      <c r="AJ20" s="32">
        <f t="shared" si="8"/>
        <v>0</v>
      </c>
      <c r="AK20" s="32">
        <f t="shared" si="8"/>
        <v>0</v>
      </c>
      <c r="AL20" s="51">
        <f t="shared" si="8"/>
        <v>0</v>
      </c>
      <c r="AM20" s="14"/>
      <c r="AN20" s="14"/>
      <c r="AO20" s="14"/>
      <c r="AP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row>
    <row r="21" spans="1:414" s="4" customFormat="1" ht="18.75" customHeight="1" x14ac:dyDescent="0.3">
      <c r="A21" s="178"/>
      <c r="B21" s="172" t="s">
        <v>4</v>
      </c>
      <c r="C21" s="173"/>
      <c r="D21" s="174"/>
      <c r="E21" s="13">
        <f>SUM(E2:E4,E5:E9,E10:E13,E14:E15)</f>
        <v>22</v>
      </c>
      <c r="F21" s="13">
        <f t="shared" ref="F21:AL21" si="9">SUM(F2:F4,F5:F9,F10:F13,F14:F15)</f>
        <v>39</v>
      </c>
      <c r="G21" s="13">
        <f t="shared" si="9"/>
        <v>25</v>
      </c>
      <c r="H21" s="13">
        <f t="shared" si="9"/>
        <v>50</v>
      </c>
      <c r="I21" s="13">
        <f t="shared" si="9"/>
        <v>0</v>
      </c>
      <c r="J21" s="13">
        <f t="shared" si="9"/>
        <v>0</v>
      </c>
      <c r="K21" s="13">
        <f t="shared" si="9"/>
        <v>0</v>
      </c>
      <c r="L21" s="13">
        <f t="shared" si="9"/>
        <v>0</v>
      </c>
      <c r="M21" s="13">
        <f t="shared" si="9"/>
        <v>0</v>
      </c>
      <c r="N21" s="13">
        <f t="shared" si="9"/>
        <v>0</v>
      </c>
      <c r="O21" s="13">
        <f t="shared" si="9"/>
        <v>0</v>
      </c>
      <c r="P21" s="13">
        <f t="shared" si="9"/>
        <v>0</v>
      </c>
      <c r="Q21" s="13">
        <f t="shared" si="9"/>
        <v>0</v>
      </c>
      <c r="R21" s="13">
        <f t="shared" si="9"/>
        <v>0</v>
      </c>
      <c r="S21" s="13">
        <f t="shared" si="9"/>
        <v>0</v>
      </c>
      <c r="T21" s="13">
        <f t="shared" si="9"/>
        <v>0</v>
      </c>
      <c r="U21" s="13">
        <f t="shared" si="9"/>
        <v>0</v>
      </c>
      <c r="V21" s="13">
        <f t="shared" si="9"/>
        <v>0</v>
      </c>
      <c r="W21" s="13">
        <f t="shared" si="9"/>
        <v>0</v>
      </c>
      <c r="X21" s="13">
        <f t="shared" si="9"/>
        <v>0</v>
      </c>
      <c r="Y21" s="13">
        <f t="shared" si="9"/>
        <v>0</v>
      </c>
      <c r="Z21" s="13">
        <f t="shared" si="9"/>
        <v>0</v>
      </c>
      <c r="AA21" s="13">
        <f t="shared" si="9"/>
        <v>0</v>
      </c>
      <c r="AB21" s="13">
        <f t="shared" si="9"/>
        <v>0</v>
      </c>
      <c r="AC21" s="13">
        <f t="shared" si="9"/>
        <v>0</v>
      </c>
      <c r="AD21" s="13">
        <f t="shared" si="9"/>
        <v>0</v>
      </c>
      <c r="AE21" s="13">
        <f t="shared" si="9"/>
        <v>0</v>
      </c>
      <c r="AF21" s="13">
        <f t="shared" si="9"/>
        <v>0</v>
      </c>
      <c r="AG21" s="13">
        <f t="shared" si="9"/>
        <v>0</v>
      </c>
      <c r="AH21" s="13">
        <f t="shared" si="9"/>
        <v>0</v>
      </c>
      <c r="AI21" s="13">
        <f t="shared" si="9"/>
        <v>0</v>
      </c>
      <c r="AJ21" s="13">
        <f t="shared" si="9"/>
        <v>0</v>
      </c>
      <c r="AK21" s="13">
        <f t="shared" si="9"/>
        <v>0</v>
      </c>
      <c r="AL21" s="13">
        <f t="shared" si="9"/>
        <v>0</v>
      </c>
      <c r="AM21" s="53"/>
      <c r="AN21" s="14"/>
      <c r="AO21" s="14"/>
      <c r="AP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row>
    <row r="22" spans="1:414" hidden="1" x14ac:dyDescent="0.3">
      <c r="A22" s="10"/>
      <c r="B22" s="11"/>
      <c r="C22" s="11"/>
      <c r="D22" s="11"/>
      <c r="E22" s="11" t="s">
        <v>59</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
    </row>
    <row r="23" spans="1:414" ht="58.2" hidden="1" x14ac:dyDescent="0.3">
      <c r="A23" s="10"/>
      <c r="B23" s="11"/>
      <c r="C23" s="11"/>
      <c r="D23" s="11"/>
      <c r="E23" s="12" t="str">
        <f t="shared" ref="E23:AL23" si="10">E1</f>
        <v>Lexi</v>
      </c>
      <c r="F23" s="12" t="str">
        <f t="shared" si="10"/>
        <v>Dara</v>
      </c>
      <c r="G23" s="12" t="str">
        <f t="shared" si="10"/>
        <v>Mia</v>
      </c>
      <c r="H23" s="12" t="str">
        <f t="shared" si="10"/>
        <v>Jay</v>
      </c>
      <c r="I23" s="12" t="str">
        <f t="shared" si="10"/>
        <v>Pupil Name 5</v>
      </c>
      <c r="J23" s="12" t="str">
        <f t="shared" si="10"/>
        <v>Pupil Name 6</v>
      </c>
      <c r="K23" s="12" t="str">
        <f t="shared" si="10"/>
        <v>Pupil Name 7</v>
      </c>
      <c r="L23" s="12" t="str">
        <f t="shared" si="10"/>
        <v>Pupil Name 8</v>
      </c>
      <c r="M23" s="12" t="str">
        <f t="shared" si="10"/>
        <v>Pupil Name 9</v>
      </c>
      <c r="N23" s="12" t="str">
        <f t="shared" si="10"/>
        <v>Pupil Name 10</v>
      </c>
      <c r="O23" s="12" t="str">
        <f t="shared" si="10"/>
        <v>Pupil Name 11</v>
      </c>
      <c r="P23" s="12" t="str">
        <f t="shared" si="10"/>
        <v>Pupil Name 12</v>
      </c>
      <c r="Q23" s="12" t="str">
        <f t="shared" si="10"/>
        <v>Pupil Name 13</v>
      </c>
      <c r="R23" s="12" t="str">
        <f t="shared" si="10"/>
        <v>Pupil Name 14</v>
      </c>
      <c r="S23" s="12" t="str">
        <f t="shared" si="10"/>
        <v>Pupil Name 15</v>
      </c>
      <c r="T23" s="12" t="str">
        <f t="shared" si="10"/>
        <v>Pupil Name 16</v>
      </c>
      <c r="U23" s="12" t="str">
        <f t="shared" si="10"/>
        <v>Pupil Name 17</v>
      </c>
      <c r="V23" s="12" t="str">
        <f t="shared" si="10"/>
        <v>Pupil Name 18</v>
      </c>
      <c r="W23" s="12" t="str">
        <f t="shared" si="10"/>
        <v>Pupil Name 19</v>
      </c>
      <c r="X23" s="12" t="str">
        <f t="shared" si="10"/>
        <v>Pupil Name 20</v>
      </c>
      <c r="Y23" s="12" t="str">
        <f t="shared" si="10"/>
        <v>Pupil Name 21</v>
      </c>
      <c r="Z23" s="12" t="str">
        <f t="shared" si="10"/>
        <v>Pupil Name 22</v>
      </c>
      <c r="AA23" s="12" t="str">
        <f t="shared" si="10"/>
        <v>Pupil Name 23</v>
      </c>
      <c r="AB23" s="12" t="str">
        <f t="shared" si="10"/>
        <v>Pupil Name 24</v>
      </c>
      <c r="AC23" s="12" t="str">
        <f t="shared" si="10"/>
        <v>Pupil Name 25</v>
      </c>
      <c r="AD23" s="12" t="str">
        <f t="shared" si="10"/>
        <v>Pupil Name 26</v>
      </c>
      <c r="AE23" s="12" t="str">
        <f t="shared" si="10"/>
        <v>Pupil Name 27</v>
      </c>
      <c r="AF23" s="12" t="str">
        <f t="shared" si="10"/>
        <v>Pupil Name 28</v>
      </c>
      <c r="AG23" s="12" t="str">
        <f t="shared" si="10"/>
        <v>Pupil Name 29</v>
      </c>
      <c r="AH23" s="12" t="str">
        <f t="shared" si="10"/>
        <v>Pupil Name 30</v>
      </c>
      <c r="AI23" s="12" t="str">
        <f t="shared" si="10"/>
        <v>Pupil Name 31</v>
      </c>
      <c r="AJ23" s="12" t="str">
        <f t="shared" si="10"/>
        <v>Pupil Name 32</v>
      </c>
      <c r="AK23" s="12" t="str">
        <f t="shared" si="10"/>
        <v>Pupil Name 33</v>
      </c>
      <c r="AL23" s="12" t="str">
        <f t="shared" si="10"/>
        <v>Pupil Name 34</v>
      </c>
    </row>
    <row r="24" spans="1:414" hidden="1" x14ac:dyDescent="0.3">
      <c r="A24" s="10"/>
      <c r="B24" s="11"/>
      <c r="C24" s="11"/>
      <c r="D24" s="11"/>
      <c r="E24" s="11">
        <f t="shared" ref="E24:AL24" si="11">E21</f>
        <v>22</v>
      </c>
      <c r="F24" s="11">
        <f t="shared" si="11"/>
        <v>39</v>
      </c>
      <c r="G24" s="11">
        <f t="shared" ref="G24" si="12">G21</f>
        <v>25</v>
      </c>
      <c r="H24" s="11">
        <f t="shared" si="11"/>
        <v>50</v>
      </c>
      <c r="I24" s="11">
        <f t="shared" si="11"/>
        <v>0</v>
      </c>
      <c r="J24" s="11">
        <f t="shared" si="11"/>
        <v>0</v>
      </c>
      <c r="K24" s="11">
        <f t="shared" si="11"/>
        <v>0</v>
      </c>
      <c r="L24" s="11">
        <f t="shared" ref="L24:N24" si="13">L21</f>
        <v>0</v>
      </c>
      <c r="M24" s="11">
        <f t="shared" si="13"/>
        <v>0</v>
      </c>
      <c r="N24" s="11">
        <f t="shared" si="13"/>
        <v>0</v>
      </c>
      <c r="O24" s="11">
        <f t="shared" si="11"/>
        <v>0</v>
      </c>
      <c r="P24" s="11">
        <f t="shared" si="11"/>
        <v>0</v>
      </c>
      <c r="Q24" s="11">
        <f t="shared" si="11"/>
        <v>0</v>
      </c>
      <c r="R24" s="11">
        <f t="shared" si="11"/>
        <v>0</v>
      </c>
      <c r="S24" s="11">
        <f t="shared" si="11"/>
        <v>0</v>
      </c>
      <c r="T24" s="11">
        <f t="shared" si="11"/>
        <v>0</v>
      </c>
      <c r="U24" s="11">
        <f t="shared" si="11"/>
        <v>0</v>
      </c>
      <c r="V24" s="11">
        <f t="shared" si="11"/>
        <v>0</v>
      </c>
      <c r="W24" s="11">
        <f t="shared" si="11"/>
        <v>0</v>
      </c>
      <c r="X24" s="11">
        <f t="shared" si="11"/>
        <v>0</v>
      </c>
      <c r="Y24" s="11">
        <f t="shared" si="11"/>
        <v>0</v>
      </c>
      <c r="Z24" s="11">
        <f t="shared" si="11"/>
        <v>0</v>
      </c>
      <c r="AA24" s="11">
        <f t="shared" si="11"/>
        <v>0</v>
      </c>
      <c r="AB24" s="11">
        <f t="shared" si="11"/>
        <v>0</v>
      </c>
      <c r="AC24" s="11">
        <f t="shared" si="11"/>
        <v>0</v>
      </c>
      <c r="AD24" s="11">
        <f t="shared" si="11"/>
        <v>0</v>
      </c>
      <c r="AE24" s="11">
        <f t="shared" si="11"/>
        <v>0</v>
      </c>
      <c r="AF24" s="11">
        <f t="shared" si="11"/>
        <v>0</v>
      </c>
      <c r="AG24" s="11">
        <f t="shared" si="11"/>
        <v>0</v>
      </c>
      <c r="AH24" s="11">
        <f t="shared" si="11"/>
        <v>0</v>
      </c>
      <c r="AI24" s="11">
        <f t="shared" si="11"/>
        <v>0</v>
      </c>
      <c r="AJ24" s="11">
        <f t="shared" si="11"/>
        <v>0</v>
      </c>
      <c r="AK24" s="11">
        <f t="shared" si="11"/>
        <v>0</v>
      </c>
      <c r="AL24" s="11">
        <f t="shared" si="11"/>
        <v>0</v>
      </c>
    </row>
    <row r="25" spans="1:414" s="14" customFormat="1" x14ac:dyDescent="0.3">
      <c r="A25" s="149"/>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row>
    <row r="26" spans="1:414" ht="23.4" x14ac:dyDescent="0.45">
      <c r="A26" s="149"/>
      <c r="B26" s="149"/>
      <c r="C26" s="187" t="s">
        <v>69</v>
      </c>
      <c r="D26" s="188"/>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90"/>
      <c r="AM26" s="185"/>
      <c r="AN26" s="149"/>
      <c r="AO26" s="149"/>
    </row>
    <row r="27" spans="1:414" ht="33.75" customHeight="1" x14ac:dyDescent="0.3">
      <c r="A27" s="149"/>
      <c r="B27" s="149"/>
      <c r="C27" s="170" t="s">
        <v>68</v>
      </c>
      <c r="D27" s="186"/>
      <c r="E27" s="191" t="s">
        <v>89</v>
      </c>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3"/>
      <c r="AM27" s="185"/>
      <c r="AN27" s="149"/>
      <c r="AO27" s="149"/>
    </row>
    <row r="28" spans="1:414" ht="98.4" customHeight="1" x14ac:dyDescent="0.3">
      <c r="A28" s="149"/>
      <c r="B28" s="149"/>
      <c r="C28" s="194"/>
      <c r="D28" s="195"/>
      <c r="E28" s="36" t="str" cm="1">
        <f t="array" ref="E28:AL29">_xlfn._xlws.SORT(E23:AL24,2,VLOOKUP(C27,SortOption[],2,FALSE),TRUE)</f>
        <v>Jay</v>
      </c>
      <c r="F28" s="36" t="str">
        <v>Dara</v>
      </c>
      <c r="G28" s="36" t="str">
        <v>Mia</v>
      </c>
      <c r="H28" s="36" t="str">
        <v>Lexi</v>
      </c>
      <c r="I28" s="36" t="str">
        <v>Pupil Name 5</v>
      </c>
      <c r="J28" s="36" t="str">
        <v>Pupil Name 6</v>
      </c>
      <c r="K28" s="36" t="str">
        <v>Pupil Name 7</v>
      </c>
      <c r="L28" s="36" t="str">
        <v>Pupil Name 8</v>
      </c>
      <c r="M28" s="36" t="str">
        <v>Pupil Name 9</v>
      </c>
      <c r="N28" s="36" t="str">
        <v>Pupil Name 10</v>
      </c>
      <c r="O28" s="36" t="str">
        <v>Pupil Name 11</v>
      </c>
      <c r="P28" s="36" t="str">
        <v>Pupil Name 12</v>
      </c>
      <c r="Q28" s="36" t="str">
        <v>Pupil Name 13</v>
      </c>
      <c r="R28" s="36" t="str">
        <v>Pupil Name 14</v>
      </c>
      <c r="S28" s="36" t="str">
        <v>Pupil Name 15</v>
      </c>
      <c r="T28" s="36" t="str">
        <v>Pupil Name 16</v>
      </c>
      <c r="U28" s="36" t="str">
        <v>Pupil Name 17</v>
      </c>
      <c r="V28" s="36" t="str">
        <v>Pupil Name 18</v>
      </c>
      <c r="W28" s="36" t="str">
        <v>Pupil Name 19</v>
      </c>
      <c r="X28" s="36" t="str">
        <v>Pupil Name 20</v>
      </c>
      <c r="Y28" s="36" t="str">
        <v>Pupil Name 21</v>
      </c>
      <c r="Z28" s="36" t="str">
        <v>Pupil Name 22</v>
      </c>
      <c r="AA28" s="36" t="str">
        <v>Pupil Name 23</v>
      </c>
      <c r="AB28" s="36" t="str">
        <v>Pupil Name 24</v>
      </c>
      <c r="AC28" s="36" t="str">
        <v>Pupil Name 25</v>
      </c>
      <c r="AD28" s="36" t="str">
        <v>Pupil Name 26</v>
      </c>
      <c r="AE28" s="36" t="str">
        <v>Pupil Name 27</v>
      </c>
      <c r="AF28" s="36" t="str">
        <v>Pupil Name 28</v>
      </c>
      <c r="AG28" s="36" t="str">
        <v>Pupil Name 29</v>
      </c>
      <c r="AH28" s="36" t="str">
        <v>Pupil Name 30</v>
      </c>
      <c r="AI28" s="36" t="str">
        <v>Pupil Name 31</v>
      </c>
      <c r="AJ28" s="36" t="str">
        <v>Pupil Name 32</v>
      </c>
      <c r="AK28" s="36" t="str">
        <v>Pupil Name 33</v>
      </c>
      <c r="AL28" s="37" t="str">
        <v>Pupil Name 34</v>
      </c>
      <c r="AM28" s="185"/>
      <c r="AN28" s="149"/>
      <c r="AO28" s="149"/>
    </row>
    <row r="29" spans="1:414" ht="23.4" customHeight="1" x14ac:dyDescent="0.3">
      <c r="A29" s="149"/>
      <c r="B29" s="149"/>
      <c r="C29" s="196" t="s">
        <v>92</v>
      </c>
      <c r="D29" s="197"/>
      <c r="E29" s="40">
        <v>50</v>
      </c>
      <c r="F29" s="38">
        <v>39</v>
      </c>
      <c r="G29" s="38">
        <v>25</v>
      </c>
      <c r="H29" s="38">
        <v>22</v>
      </c>
      <c r="I29" s="38">
        <v>0</v>
      </c>
      <c r="J29" s="38">
        <v>0</v>
      </c>
      <c r="K29" s="38">
        <v>0</v>
      </c>
      <c r="L29" s="38">
        <v>0</v>
      </c>
      <c r="M29" s="38">
        <v>0</v>
      </c>
      <c r="N29" s="38">
        <v>0</v>
      </c>
      <c r="O29" s="38">
        <v>0</v>
      </c>
      <c r="P29" s="38">
        <v>0</v>
      </c>
      <c r="Q29" s="38">
        <v>0</v>
      </c>
      <c r="R29" s="38">
        <v>0</v>
      </c>
      <c r="S29" s="38">
        <v>0</v>
      </c>
      <c r="T29" s="38">
        <v>0</v>
      </c>
      <c r="U29" s="38">
        <v>0</v>
      </c>
      <c r="V29" s="38">
        <v>0</v>
      </c>
      <c r="W29" s="38">
        <v>0</v>
      </c>
      <c r="X29" s="38">
        <v>0</v>
      </c>
      <c r="Y29" s="38">
        <v>0</v>
      </c>
      <c r="Z29" s="38">
        <v>0</v>
      </c>
      <c r="AA29" s="38">
        <v>0</v>
      </c>
      <c r="AB29" s="38">
        <v>0</v>
      </c>
      <c r="AC29" s="38">
        <v>0</v>
      </c>
      <c r="AD29" s="38">
        <v>0</v>
      </c>
      <c r="AE29" s="38">
        <v>0</v>
      </c>
      <c r="AF29" s="38">
        <v>0</v>
      </c>
      <c r="AG29" s="38">
        <v>0</v>
      </c>
      <c r="AH29" s="38">
        <v>0</v>
      </c>
      <c r="AI29" s="38">
        <v>0</v>
      </c>
      <c r="AJ29" s="38">
        <v>0</v>
      </c>
      <c r="AK29" s="38">
        <v>0</v>
      </c>
      <c r="AL29" s="39">
        <v>0</v>
      </c>
      <c r="AM29" s="149"/>
      <c r="AN29" s="149"/>
      <c r="AO29" s="149"/>
    </row>
    <row r="30" spans="1:414" x14ac:dyDescent="0.3">
      <c r="A30" s="149"/>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row>
    <row r="31" spans="1:414" ht="23.4" x14ac:dyDescent="0.45">
      <c r="A31" s="164" t="s">
        <v>70</v>
      </c>
      <c r="B31" s="165"/>
      <c r="C31" s="166"/>
      <c r="D31" s="167"/>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row>
    <row r="32" spans="1:414" ht="66" customHeight="1" x14ac:dyDescent="0.3">
      <c r="A32" s="168" t="s">
        <v>90</v>
      </c>
      <c r="B32" s="169"/>
      <c r="C32" s="170" t="s">
        <v>67</v>
      </c>
      <c r="D32" s="171"/>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row>
    <row r="33" spans="1:41" ht="19.95" customHeight="1" x14ac:dyDescent="0.3">
      <c r="A33" s="41" t="s">
        <v>61</v>
      </c>
      <c r="B33" s="70" t="s">
        <v>60</v>
      </c>
      <c r="C33" s="102" t="s">
        <v>6</v>
      </c>
      <c r="D33" s="69" t="s">
        <v>91</v>
      </c>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row>
    <row r="34" spans="1:41" ht="49.5" customHeight="1" x14ac:dyDescent="0.3">
      <c r="A34" s="248" cm="1">
        <f t="array" ref="A34:D47">_xlfn._xlws.SORT(AP2:AS15,4,VLOOKUP(C32,SortOption[],2,FALSE))</f>
        <v>1</v>
      </c>
      <c r="B34" s="71" t="str">
        <v xml:space="preserve">Sorts materials multiple times in different ways in an undirected manner </v>
      </c>
      <c r="C34" s="243">
        <v>2</v>
      </c>
      <c r="D34" s="244">
        <v>6</v>
      </c>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row>
    <row r="35" spans="1:41" ht="49.5" customHeight="1" x14ac:dyDescent="0.3">
      <c r="A35" s="248">
        <v>1</v>
      </c>
      <c r="B35" s="71" t="str">
        <v xml:space="preserve">Matches objects and/or sets, using one-to-one correspondence </v>
      </c>
      <c r="C35" s="243">
        <v>3</v>
      </c>
      <c r="D35" s="245">
        <v>7</v>
      </c>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row>
    <row r="36" spans="1:41" ht="49.5" customHeight="1" x14ac:dyDescent="0.3">
      <c r="A36" s="248">
        <v>3</v>
      </c>
      <c r="B36" s="71" t="str">
        <v xml:space="preserve">Partitions sets of two or more objects </v>
      </c>
      <c r="C36" s="243">
        <v>12</v>
      </c>
      <c r="D36" s="245">
        <v>8</v>
      </c>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row>
    <row r="37" spans="1:41" ht="49.5" customHeight="1" x14ac:dyDescent="0.3">
      <c r="A37" s="248">
        <v>2</v>
      </c>
      <c r="B37" s="71" t="str">
        <v>Compares and orders objects, containers and surfaces according to appropriate measurable attributes</v>
      </c>
      <c r="C37" s="243">
        <v>8</v>
      </c>
      <c r="D37" s="245">
        <v>9</v>
      </c>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row>
    <row r="38" spans="1:41" ht="49.5" customHeight="1" x14ac:dyDescent="0.3">
      <c r="A38" s="248">
        <v>4</v>
      </c>
      <c r="B38" s="71" t="str">
        <v>Predicts events in the immediate future based on familiar patterns of events</v>
      </c>
      <c r="C38" s="243">
        <v>14</v>
      </c>
      <c r="D38" s="245">
        <v>9</v>
      </c>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row>
    <row r="39" spans="1:41" ht="49.5" customHeight="1" x14ac:dyDescent="0.3">
      <c r="A39" s="248">
        <v>1</v>
      </c>
      <c r="B39" s="71" t="str">
        <v xml:space="preserve">Recognises, identifies and matches pairs </v>
      </c>
      <c r="C39" s="243">
        <v>1</v>
      </c>
      <c r="D39" s="245">
        <v>10</v>
      </c>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row>
    <row r="40" spans="1:41" ht="49.5" customHeight="1" x14ac:dyDescent="0.3">
      <c r="A40" s="248">
        <v>2</v>
      </c>
      <c r="B40" s="71" t="str">
        <v xml:space="preserve">Describes and discriminates between items, using appropriate comparative language </v>
      </c>
      <c r="C40" s="243">
        <v>6</v>
      </c>
      <c r="D40" s="245">
        <v>10</v>
      </c>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row>
    <row r="41" spans="1:41" ht="49.5" customHeight="1" x14ac:dyDescent="0.3">
      <c r="A41" s="248">
        <v>2</v>
      </c>
      <c r="B41" s="71" t="str">
        <v xml:space="preserve">Chooses an object from a group of objects for a purpose based on a particular attribute   </v>
      </c>
      <c r="C41" s="243">
        <v>7</v>
      </c>
      <c r="D41" s="245">
        <v>10</v>
      </c>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row>
    <row r="42" spans="1:41" ht="49.5" customHeight="1" x14ac:dyDescent="0.3">
      <c r="A42" s="248">
        <v>3</v>
      </c>
      <c r="B42" s="71" t="str">
        <v>Orders sets without counting and checks by counting</v>
      </c>
      <c r="C42" s="243">
        <v>11</v>
      </c>
      <c r="D42" s="245">
        <v>10</v>
      </c>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row>
    <row r="43" spans="1:41" ht="49.5" customHeight="1" x14ac:dyDescent="0.3">
      <c r="A43" s="248">
        <v>2</v>
      </c>
      <c r="B43" s="71" t="str">
        <v xml:space="preserve">Makes direct comparisons of objects, containers or surfaces to compare measurable attributes and develop an understanding of same </v>
      </c>
      <c r="C43" s="243">
        <v>5</v>
      </c>
      <c r="D43" s="245">
        <v>11</v>
      </c>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row>
    <row r="44" spans="1:41" ht="49.5" customHeight="1" x14ac:dyDescent="0.3">
      <c r="A44" s="248">
        <v>3</v>
      </c>
      <c r="B44" s="71" t="str">
        <v>Connects numbers to counted objects</v>
      </c>
      <c r="C44" s="243">
        <v>10</v>
      </c>
      <c r="D44" s="245">
        <v>11</v>
      </c>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row>
    <row r="45" spans="1:41" ht="49.5" customHeight="1" x14ac:dyDescent="0.3">
      <c r="A45" s="248">
        <v>4</v>
      </c>
      <c r="B45" s="71" t="str">
        <v xml:space="preserve">Identifies errors in chronological sequences of events </v>
      </c>
      <c r="C45" s="243">
        <v>13</v>
      </c>
      <c r="D45" s="245">
        <v>11</v>
      </c>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row>
    <row r="46" spans="1:41" ht="49.5" customHeight="1" x14ac:dyDescent="0.3">
      <c r="A46" s="248">
        <v>2</v>
      </c>
      <c r="B46" s="71" t="str">
        <v xml:space="preserve">Uses appropriate vocabulary to describe and then compare measurable attributes </v>
      </c>
      <c r="C46" s="243">
        <v>4</v>
      </c>
      <c r="D46" s="245">
        <v>12</v>
      </c>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row>
    <row r="47" spans="1:41" ht="49.5" customHeight="1" x14ac:dyDescent="0.3">
      <c r="A47" s="249">
        <v>3</v>
      </c>
      <c r="B47" s="35" t="str">
        <v xml:space="preserve">Sorts sets of symbols into numerals and letters </v>
      </c>
      <c r="C47" s="246">
        <v>9</v>
      </c>
      <c r="D47" s="247">
        <v>12</v>
      </c>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row>
    <row r="48" spans="1:41" x14ac:dyDescent="0.3">
      <c r="A48" s="149"/>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row>
  </sheetData>
  <mergeCells count="25">
    <mergeCell ref="A25:AO25"/>
    <mergeCell ref="A26:B29"/>
    <mergeCell ref="AM26:AO29"/>
    <mergeCell ref="C27:D27"/>
    <mergeCell ref="C26:AL26"/>
    <mergeCell ref="E27:AL27"/>
    <mergeCell ref="C28:D28"/>
    <mergeCell ref="C29:D29"/>
    <mergeCell ref="B21:D21"/>
    <mergeCell ref="B17:D17"/>
    <mergeCell ref="A17:A21"/>
    <mergeCell ref="B18:D18"/>
    <mergeCell ref="B19:D19"/>
    <mergeCell ref="B20:D20"/>
    <mergeCell ref="A30:AO30"/>
    <mergeCell ref="A31:D31"/>
    <mergeCell ref="A32:B32"/>
    <mergeCell ref="C32:D32"/>
    <mergeCell ref="E31:AO48"/>
    <mergeCell ref="A48:D48"/>
    <mergeCell ref="D2:D4"/>
    <mergeCell ref="D5:D9"/>
    <mergeCell ref="D10:D13"/>
    <mergeCell ref="D14:D15"/>
    <mergeCell ref="B16:AL16"/>
  </mergeCells>
  <phoneticPr fontId="9"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491A55F-5E14-2D42-BC7B-695637CA28BC}">
          <x14:formula1>
            <xm:f>Helper!$A$4:$A$5</xm:f>
          </x14:formula1>
          <xm:sqref>C27 C32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90A9E-5563-4564-A17C-61BC5D0F3C46}">
  <sheetPr>
    <tabColor rgb="FF7030A0"/>
  </sheetPr>
  <dimension ref="A1:OX43"/>
  <sheetViews>
    <sheetView zoomScale="70" zoomScaleNormal="70" workbookViewId="0">
      <pane ySplit="1" topLeftCell="A2" activePane="bottomLeft" state="frozen"/>
      <selection pane="bottomLeft" activeCell="E1" sqref="E1"/>
    </sheetView>
  </sheetViews>
  <sheetFormatPr defaultColWidth="8.6640625" defaultRowHeight="14.4" x14ac:dyDescent="0.3"/>
  <cols>
    <col min="1" max="1" width="7.33203125" style="8" customWidth="1"/>
    <col min="2" max="2" width="58.6640625" customWidth="1"/>
    <col min="3" max="3" width="13.109375" customWidth="1"/>
    <col min="4" max="4" width="15" customWidth="1"/>
    <col min="5" max="38" width="4.6640625" bestFit="1" customWidth="1"/>
    <col min="39" max="39" width="6.33203125" customWidth="1"/>
    <col min="42" max="42" width="8.6640625" hidden="1" customWidth="1"/>
    <col min="43" max="43" width="29.109375" hidden="1" customWidth="1"/>
    <col min="44" max="45" width="8.6640625" hidden="1" customWidth="1"/>
  </cols>
  <sheetData>
    <row r="1" spans="1:166" ht="81.75" customHeight="1" x14ac:dyDescent="0.3">
      <c r="A1" s="28" t="s">
        <v>56</v>
      </c>
      <c r="B1" s="29" t="s">
        <v>64</v>
      </c>
      <c r="C1" s="28" t="s">
        <v>6</v>
      </c>
      <c r="D1" s="28" t="s">
        <v>63</v>
      </c>
      <c r="E1" s="30" t="str">
        <f>'Assessment 1'!E1</f>
        <v>Lexi</v>
      </c>
      <c r="F1" s="30" t="str">
        <f>'Assessment 1'!F1</f>
        <v>Dara</v>
      </c>
      <c r="G1" s="30" t="str">
        <f>'Assessment 1'!G1</f>
        <v>Mia</v>
      </c>
      <c r="H1" s="30" t="str">
        <f>'Assessment 1'!H1</f>
        <v>Jay</v>
      </c>
      <c r="I1" s="30" t="str">
        <f>'Assessment 1'!I1</f>
        <v>Pupil Name 5</v>
      </c>
      <c r="J1" s="30" t="str">
        <f>'Assessment 1'!J1</f>
        <v>Pupil Name 6</v>
      </c>
      <c r="K1" s="30" t="str">
        <f>'Assessment 1'!K1</f>
        <v>Pupil Name 7</v>
      </c>
      <c r="L1" s="30" t="str">
        <f>'Assessment 1'!L1</f>
        <v>Pupil Name 8</v>
      </c>
      <c r="M1" s="30" t="str">
        <f>'Assessment 1'!M1</f>
        <v>Pupil Name 9</v>
      </c>
      <c r="N1" s="30" t="str">
        <f>'Assessment 1'!N1</f>
        <v>Pupil Name 10</v>
      </c>
      <c r="O1" s="30" t="str">
        <f>'Assessment 1'!O1</f>
        <v>Pupil Name 11</v>
      </c>
      <c r="P1" s="30" t="str">
        <f>'Assessment 1'!P1</f>
        <v>Pupil Name 12</v>
      </c>
      <c r="Q1" s="30" t="str">
        <f>'Assessment 1'!Q1</f>
        <v>Pupil Name 13</v>
      </c>
      <c r="R1" s="30" t="str">
        <f>'Assessment 1'!R1</f>
        <v>Pupil Name 14</v>
      </c>
      <c r="S1" s="30" t="str">
        <f>'Assessment 1'!S1</f>
        <v>Pupil Name 15</v>
      </c>
      <c r="T1" s="30" t="str">
        <f>'Assessment 1'!T1</f>
        <v>Pupil Name 16</v>
      </c>
      <c r="U1" s="30" t="str">
        <f>'Assessment 1'!U1</f>
        <v>Pupil Name 17</v>
      </c>
      <c r="V1" s="30" t="str">
        <f>'Assessment 1'!V1</f>
        <v>Pupil Name 18</v>
      </c>
      <c r="W1" s="30" t="str">
        <f>'Assessment 1'!W1</f>
        <v>Pupil Name 19</v>
      </c>
      <c r="X1" s="30" t="str">
        <f>'Assessment 1'!X1</f>
        <v>Pupil Name 20</v>
      </c>
      <c r="Y1" s="30" t="str">
        <f>'Assessment 1'!Y1</f>
        <v>Pupil Name 21</v>
      </c>
      <c r="Z1" s="30" t="str">
        <f>'Assessment 1'!Z1</f>
        <v>Pupil Name 22</v>
      </c>
      <c r="AA1" s="30" t="str">
        <f>'Assessment 1'!AA1</f>
        <v>Pupil Name 23</v>
      </c>
      <c r="AB1" s="30" t="str">
        <f>'Assessment 1'!AB1</f>
        <v>Pupil Name 24</v>
      </c>
      <c r="AC1" s="30" t="str">
        <f>'Assessment 1'!AC1</f>
        <v>Pupil Name 25</v>
      </c>
      <c r="AD1" s="30" t="str">
        <f>'Assessment 1'!AD1</f>
        <v>Pupil Name 26</v>
      </c>
      <c r="AE1" s="30" t="str">
        <f>'Assessment 1'!AE1</f>
        <v>Pupil Name 27</v>
      </c>
      <c r="AF1" s="30" t="str">
        <f>'Assessment 1'!AF1</f>
        <v>Pupil Name 28</v>
      </c>
      <c r="AG1" s="30" t="str">
        <f>'Assessment 1'!AG1</f>
        <v>Pupil Name 29</v>
      </c>
      <c r="AH1" s="30" t="str">
        <f>'Assessment 1'!AH1</f>
        <v>Pupil Name 30</v>
      </c>
      <c r="AI1" s="30" t="str">
        <f>'Assessment 1'!AI1</f>
        <v>Pupil Name 31</v>
      </c>
      <c r="AJ1" s="30" t="str">
        <f>'Assessment 1'!AJ1</f>
        <v>Pupil Name 32</v>
      </c>
      <c r="AK1" s="30" t="str">
        <f>'Assessment 1'!AK1</f>
        <v>Pupil Name 33</v>
      </c>
      <c r="AL1" s="30" t="str">
        <f>'Assessment 1'!AL1</f>
        <v>Pupil Name 34</v>
      </c>
      <c r="AM1" s="52" t="s">
        <v>5</v>
      </c>
      <c r="AN1" s="54"/>
      <c r="AO1" s="14"/>
      <c r="AP1" s="11" t="s">
        <v>62</v>
      </c>
      <c r="AQ1" s="11"/>
      <c r="AR1" s="11"/>
      <c r="AS1" s="11"/>
    </row>
    <row r="2" spans="1:166" ht="21.75" customHeight="1" x14ac:dyDescent="0.3">
      <c r="A2" s="56">
        <v>5</v>
      </c>
      <c r="B2" s="140" t="s">
        <v>147</v>
      </c>
      <c r="C2" s="31">
        <v>15</v>
      </c>
      <c r="D2" s="159" t="s">
        <v>145</v>
      </c>
      <c r="E2" s="57">
        <v>4</v>
      </c>
      <c r="F2" s="57">
        <v>2</v>
      </c>
      <c r="G2" s="57">
        <v>4</v>
      </c>
      <c r="H2" s="57">
        <v>2</v>
      </c>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15">
        <f t="shared" ref="AM2:AM13" si="0">SUM(E2:AL2)</f>
        <v>12</v>
      </c>
      <c r="AN2" s="14"/>
      <c r="AO2" s="14"/>
      <c r="AP2" s="11">
        <f t="shared" ref="AP2:AR13" si="1">A2</f>
        <v>5</v>
      </c>
      <c r="AQ2" s="11" t="str">
        <f t="shared" si="1"/>
        <v xml:space="preserve">Matches numerals to sets up to at least 5 </v>
      </c>
      <c r="AR2" s="11">
        <f t="shared" si="1"/>
        <v>15</v>
      </c>
      <c r="AS2" s="11">
        <f t="shared" ref="AS2:AS13" si="2">AM2</f>
        <v>12</v>
      </c>
    </row>
    <row r="3" spans="1:166" ht="33.75" customHeight="1" x14ac:dyDescent="0.3">
      <c r="A3" s="56">
        <v>5</v>
      </c>
      <c r="B3" s="140" t="s">
        <v>160</v>
      </c>
      <c r="C3" s="31">
        <v>16</v>
      </c>
      <c r="D3" s="160"/>
      <c r="E3" s="58">
        <v>4</v>
      </c>
      <c r="F3" s="58">
        <v>0</v>
      </c>
      <c r="G3" s="58">
        <v>4</v>
      </c>
      <c r="H3" s="58">
        <v>3</v>
      </c>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15">
        <f t="shared" si="0"/>
        <v>11</v>
      </c>
      <c r="AN3" s="14"/>
      <c r="AO3" s="14"/>
      <c r="AP3" s="11">
        <f t="shared" si="1"/>
        <v>5</v>
      </c>
      <c r="AQ3" s="11" t="str">
        <f t="shared" si="1"/>
        <v>Explores how the layout of or size of elements in a set has no effect on the overall total [conservation of number]</v>
      </c>
      <c r="AR3" s="11">
        <f t="shared" si="1"/>
        <v>16</v>
      </c>
      <c r="AS3" s="11">
        <f t="shared" si="2"/>
        <v>11</v>
      </c>
    </row>
    <row r="4" spans="1:166" ht="19.5" customHeight="1" x14ac:dyDescent="0.3">
      <c r="A4" s="56">
        <v>5</v>
      </c>
      <c r="B4" s="140" t="s">
        <v>148</v>
      </c>
      <c r="C4" s="31">
        <v>17</v>
      </c>
      <c r="D4" s="160"/>
      <c r="E4" s="59">
        <v>4</v>
      </c>
      <c r="F4" s="59">
        <v>2</v>
      </c>
      <c r="G4" s="59">
        <v>3</v>
      </c>
      <c r="H4" s="59">
        <v>1</v>
      </c>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15">
        <f t="shared" si="0"/>
        <v>10</v>
      </c>
      <c r="AN4" s="14"/>
      <c r="AO4" s="14"/>
      <c r="AP4" s="11">
        <f t="shared" si="1"/>
        <v>5</v>
      </c>
      <c r="AQ4" s="11" t="str">
        <f t="shared" si="1"/>
        <v xml:space="preserve">Orders numerals up to at least 5 </v>
      </c>
      <c r="AR4" s="11">
        <f t="shared" si="1"/>
        <v>17</v>
      </c>
      <c r="AS4" s="11">
        <f t="shared" si="2"/>
        <v>10</v>
      </c>
    </row>
    <row r="5" spans="1:166" ht="21.75" customHeight="1" x14ac:dyDescent="0.3">
      <c r="A5" s="56">
        <v>5</v>
      </c>
      <c r="B5" s="140" t="s">
        <v>149</v>
      </c>
      <c r="C5" s="31">
        <v>18</v>
      </c>
      <c r="D5" s="160"/>
      <c r="E5" s="60">
        <v>4</v>
      </c>
      <c r="F5" s="60">
        <v>0</v>
      </c>
      <c r="G5" s="60">
        <v>4</v>
      </c>
      <c r="H5" s="60">
        <v>2</v>
      </c>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15">
        <f t="shared" si="0"/>
        <v>10</v>
      </c>
      <c r="AN5" s="14"/>
      <c r="AO5" s="14"/>
      <c r="AP5" s="11">
        <f t="shared" si="1"/>
        <v>5</v>
      </c>
      <c r="AQ5" s="11" t="str">
        <f t="shared" si="1"/>
        <v>Partitions sets of two or more objects</v>
      </c>
      <c r="AR5" s="11">
        <f t="shared" si="1"/>
        <v>18</v>
      </c>
      <c r="AS5" s="11">
        <f t="shared" si="2"/>
        <v>10</v>
      </c>
    </row>
    <row r="6" spans="1:166" ht="32.25" customHeight="1" x14ac:dyDescent="0.3">
      <c r="A6" s="56">
        <v>5</v>
      </c>
      <c r="B6" s="140" t="s">
        <v>150</v>
      </c>
      <c r="C6" s="31">
        <v>19</v>
      </c>
      <c r="D6" s="160"/>
      <c r="E6" s="58">
        <v>3</v>
      </c>
      <c r="F6" s="58">
        <v>1</v>
      </c>
      <c r="G6" s="58">
        <v>4</v>
      </c>
      <c r="H6" s="58">
        <v>0</v>
      </c>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15">
        <f t="shared" si="0"/>
        <v>8</v>
      </c>
      <c r="AN6" s="14"/>
      <c r="AO6" s="14"/>
      <c r="AP6" s="11">
        <f t="shared" si="1"/>
        <v>5</v>
      </c>
      <c r="AQ6" s="11" t="str">
        <f t="shared" si="1"/>
        <v xml:space="preserve">Identifies, recognises and estimates ‘more’ or ‘less’ in the real-life contexts and/or play </v>
      </c>
      <c r="AR6" s="11">
        <f t="shared" si="1"/>
        <v>19</v>
      </c>
      <c r="AS6" s="11">
        <f t="shared" si="2"/>
        <v>8</v>
      </c>
    </row>
    <row r="7" spans="1:166" ht="49.5" customHeight="1" x14ac:dyDescent="0.3">
      <c r="A7" s="56">
        <v>5</v>
      </c>
      <c r="B7" s="140" t="s">
        <v>151</v>
      </c>
      <c r="C7" s="31">
        <v>20</v>
      </c>
      <c r="D7" s="161"/>
      <c r="E7" s="58">
        <v>2</v>
      </c>
      <c r="F7" s="58">
        <v>4</v>
      </c>
      <c r="G7" s="58">
        <v>4</v>
      </c>
      <c r="H7" s="58">
        <v>2</v>
      </c>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16">
        <f t="shared" si="0"/>
        <v>12</v>
      </c>
      <c r="AN7" s="14"/>
      <c r="AO7" s="14"/>
      <c r="AP7" s="11">
        <f t="shared" si="1"/>
        <v>5</v>
      </c>
      <c r="AQ7" s="11" t="str">
        <f t="shared" si="1"/>
        <v xml:space="preserve">Accurately counts and compares equivalent and non-equivalent sets from 1 up to at least 5, and establishes which set has more or less </v>
      </c>
      <c r="AR7" s="11">
        <f t="shared" si="1"/>
        <v>20</v>
      </c>
      <c r="AS7" s="11">
        <f t="shared" si="2"/>
        <v>12</v>
      </c>
    </row>
    <row r="8" spans="1:166" ht="36.75" customHeight="1" x14ac:dyDescent="0.3">
      <c r="A8" s="61">
        <v>6</v>
      </c>
      <c r="B8" s="141" t="s">
        <v>152</v>
      </c>
      <c r="C8" s="31">
        <v>21</v>
      </c>
      <c r="D8" s="159" t="s">
        <v>156</v>
      </c>
      <c r="E8" s="62">
        <v>3</v>
      </c>
      <c r="F8" s="62">
        <v>1</v>
      </c>
      <c r="G8" s="62">
        <v>4</v>
      </c>
      <c r="H8" s="62">
        <v>3</v>
      </c>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15">
        <f t="shared" si="0"/>
        <v>11</v>
      </c>
      <c r="AN8" s="14"/>
      <c r="AO8" s="14"/>
      <c r="AP8" s="11">
        <f t="shared" si="1"/>
        <v>6</v>
      </c>
      <c r="AQ8" s="11" t="str">
        <f t="shared" si="1"/>
        <v xml:space="preserve">Recognises and names common 3-D shapes in different orientation and sizes </v>
      </c>
      <c r="AR8" s="11">
        <f t="shared" si="1"/>
        <v>21</v>
      </c>
      <c r="AS8" s="11">
        <f t="shared" si="2"/>
        <v>11</v>
      </c>
    </row>
    <row r="9" spans="1:166" ht="22.5" customHeight="1" x14ac:dyDescent="0.3">
      <c r="A9" s="61">
        <v>6</v>
      </c>
      <c r="B9" s="141" t="s">
        <v>153</v>
      </c>
      <c r="C9" s="31">
        <v>22</v>
      </c>
      <c r="D9" s="160"/>
      <c r="E9" s="62">
        <v>4</v>
      </c>
      <c r="F9" s="62">
        <v>3</v>
      </c>
      <c r="G9" s="62">
        <v>4</v>
      </c>
      <c r="H9" s="62">
        <v>2</v>
      </c>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15">
        <f t="shared" si="0"/>
        <v>13</v>
      </c>
      <c r="AN9" s="14"/>
      <c r="AO9" s="14"/>
      <c r="AP9" s="11">
        <f t="shared" si="1"/>
        <v>6</v>
      </c>
      <c r="AQ9" s="11" t="str">
        <f t="shared" si="1"/>
        <v xml:space="preserve">Selects appropriate criteria for shape sorting   </v>
      </c>
      <c r="AR9" s="11">
        <f t="shared" si="1"/>
        <v>22</v>
      </c>
      <c r="AS9" s="11">
        <f t="shared" si="2"/>
        <v>13</v>
      </c>
    </row>
    <row r="10" spans="1:166" ht="21.75" customHeight="1" x14ac:dyDescent="0.3">
      <c r="A10" s="61">
        <v>6</v>
      </c>
      <c r="B10" s="141" t="s">
        <v>154</v>
      </c>
      <c r="C10" s="31">
        <v>23</v>
      </c>
      <c r="D10" s="160"/>
      <c r="E10" s="62">
        <v>3</v>
      </c>
      <c r="F10" s="62">
        <v>1</v>
      </c>
      <c r="G10" s="62">
        <v>3</v>
      </c>
      <c r="H10" s="62">
        <v>2</v>
      </c>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15">
        <f t="shared" si="0"/>
        <v>9</v>
      </c>
      <c r="AN10" s="14"/>
      <c r="AO10" s="14"/>
      <c r="AP10" s="11">
        <f t="shared" si="1"/>
        <v>6</v>
      </c>
      <c r="AQ10" s="11" t="str">
        <f t="shared" si="1"/>
        <v>Identifies shapes in a variety of different orientations</v>
      </c>
      <c r="AR10" s="11">
        <f t="shared" si="1"/>
        <v>23</v>
      </c>
      <c r="AS10" s="11">
        <f t="shared" si="2"/>
        <v>9</v>
      </c>
    </row>
    <row r="11" spans="1:166" ht="20.25" customHeight="1" x14ac:dyDescent="0.3">
      <c r="A11" s="61">
        <v>6</v>
      </c>
      <c r="B11" s="141" t="s">
        <v>155</v>
      </c>
      <c r="C11" s="31">
        <v>24</v>
      </c>
      <c r="D11" s="161"/>
      <c r="E11" s="62">
        <v>4</v>
      </c>
      <c r="F11" s="62">
        <v>0</v>
      </c>
      <c r="G11" s="62">
        <v>4</v>
      </c>
      <c r="H11" s="62">
        <v>2</v>
      </c>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15">
        <f t="shared" si="0"/>
        <v>10</v>
      </c>
      <c r="AN11" s="14"/>
      <c r="AO11" s="14"/>
      <c r="AP11" s="11">
        <f t="shared" si="1"/>
        <v>6</v>
      </c>
      <c r="AQ11" s="11" t="str">
        <f t="shared" si="1"/>
        <v>Solves problems involving 2-D shapes</v>
      </c>
      <c r="AR11" s="11">
        <f t="shared" si="1"/>
        <v>24</v>
      </c>
      <c r="AS11" s="11">
        <f t="shared" si="2"/>
        <v>10</v>
      </c>
    </row>
    <row r="12" spans="1:166" ht="37.5" customHeight="1" x14ac:dyDescent="0.3">
      <c r="A12" s="63">
        <v>7</v>
      </c>
      <c r="B12" s="142" t="s">
        <v>157</v>
      </c>
      <c r="C12" s="31">
        <v>25</v>
      </c>
      <c r="D12" s="159" t="s">
        <v>159</v>
      </c>
      <c r="E12" s="64">
        <v>4</v>
      </c>
      <c r="F12" s="64">
        <v>2</v>
      </c>
      <c r="G12" s="64">
        <v>4</v>
      </c>
      <c r="H12" s="64">
        <v>2</v>
      </c>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47">
        <f t="shared" si="0"/>
        <v>12</v>
      </c>
      <c r="AN12" s="14"/>
      <c r="AO12" s="14"/>
      <c r="AP12" s="11">
        <f t="shared" si="1"/>
        <v>7</v>
      </c>
      <c r="AQ12" s="11" t="str">
        <f t="shared" si="1"/>
        <v xml:space="preserve">Explores patterns in number sequences, noticing one more object being added each time  </v>
      </c>
      <c r="AR12" s="11">
        <f t="shared" si="1"/>
        <v>25</v>
      </c>
      <c r="AS12" s="11">
        <f t="shared" si="2"/>
        <v>12</v>
      </c>
    </row>
    <row r="13" spans="1:166" ht="25.5" customHeight="1" x14ac:dyDescent="0.3">
      <c r="A13" s="63">
        <v>7</v>
      </c>
      <c r="B13" s="142" t="s">
        <v>158</v>
      </c>
      <c r="C13" s="31">
        <v>26</v>
      </c>
      <c r="D13" s="161"/>
      <c r="E13" s="64">
        <v>3</v>
      </c>
      <c r="F13" s="64">
        <v>0</v>
      </c>
      <c r="G13" s="64">
        <v>4</v>
      </c>
      <c r="H13" s="64">
        <v>2</v>
      </c>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48">
        <f t="shared" si="0"/>
        <v>9</v>
      </c>
      <c r="AN13" s="14"/>
      <c r="AO13" s="14"/>
      <c r="AP13" s="11">
        <f t="shared" si="1"/>
        <v>7</v>
      </c>
      <c r="AQ13" s="11" t="str">
        <f t="shared" si="1"/>
        <v>Identifies the empty set and the numeral zero</v>
      </c>
      <c r="AR13" s="11">
        <f t="shared" si="1"/>
        <v>26</v>
      </c>
      <c r="AS13" s="11">
        <f t="shared" si="2"/>
        <v>9</v>
      </c>
    </row>
    <row r="14" spans="1:166" ht="22.5" customHeight="1" x14ac:dyDescent="0.3">
      <c r="A14" s="42"/>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4"/>
      <c r="AO14" s="14"/>
      <c r="AP14" s="11"/>
      <c r="AQ14" s="11"/>
      <c r="AR14" s="11"/>
      <c r="AS14" s="11"/>
    </row>
    <row r="15" spans="1:166" s="4" customFormat="1" ht="19.5" customHeight="1" x14ac:dyDescent="0.3">
      <c r="A15" s="177"/>
      <c r="B15" s="199" t="s">
        <v>7</v>
      </c>
      <c r="C15" s="200"/>
      <c r="D15" s="200"/>
      <c r="E15" s="65">
        <f t="shared" ref="E15:AL15" si="3">SUMIF($A2:$A13,5,E2:E13)</f>
        <v>21</v>
      </c>
      <c r="F15" s="65">
        <f t="shared" si="3"/>
        <v>9</v>
      </c>
      <c r="G15" s="65">
        <f t="shared" si="3"/>
        <v>23</v>
      </c>
      <c r="H15" s="65">
        <f t="shared" si="3"/>
        <v>10</v>
      </c>
      <c r="I15" s="65">
        <f t="shared" si="3"/>
        <v>0</v>
      </c>
      <c r="J15" s="65">
        <f t="shared" si="3"/>
        <v>0</v>
      </c>
      <c r="K15" s="65">
        <f t="shared" si="3"/>
        <v>0</v>
      </c>
      <c r="L15" s="65">
        <f t="shared" si="3"/>
        <v>0</v>
      </c>
      <c r="M15" s="65">
        <f t="shared" si="3"/>
        <v>0</v>
      </c>
      <c r="N15" s="65">
        <f t="shared" si="3"/>
        <v>0</v>
      </c>
      <c r="O15" s="65">
        <f t="shared" si="3"/>
        <v>0</v>
      </c>
      <c r="P15" s="65">
        <f t="shared" si="3"/>
        <v>0</v>
      </c>
      <c r="Q15" s="65">
        <f t="shared" si="3"/>
        <v>0</v>
      </c>
      <c r="R15" s="65">
        <f t="shared" si="3"/>
        <v>0</v>
      </c>
      <c r="S15" s="65">
        <f t="shared" si="3"/>
        <v>0</v>
      </c>
      <c r="T15" s="65">
        <f t="shared" si="3"/>
        <v>0</v>
      </c>
      <c r="U15" s="65">
        <f t="shared" si="3"/>
        <v>0</v>
      </c>
      <c r="V15" s="65">
        <f t="shared" si="3"/>
        <v>0</v>
      </c>
      <c r="W15" s="65">
        <f t="shared" si="3"/>
        <v>0</v>
      </c>
      <c r="X15" s="65">
        <f t="shared" si="3"/>
        <v>0</v>
      </c>
      <c r="Y15" s="65">
        <f t="shared" si="3"/>
        <v>0</v>
      </c>
      <c r="Z15" s="65">
        <f t="shared" si="3"/>
        <v>0</v>
      </c>
      <c r="AA15" s="65">
        <f t="shared" si="3"/>
        <v>0</v>
      </c>
      <c r="AB15" s="65">
        <f t="shared" si="3"/>
        <v>0</v>
      </c>
      <c r="AC15" s="65">
        <f t="shared" si="3"/>
        <v>0</v>
      </c>
      <c r="AD15" s="65">
        <f t="shared" si="3"/>
        <v>0</v>
      </c>
      <c r="AE15" s="65">
        <f t="shared" si="3"/>
        <v>0</v>
      </c>
      <c r="AF15" s="65">
        <f t="shared" si="3"/>
        <v>0</v>
      </c>
      <c r="AG15" s="65">
        <f t="shared" si="3"/>
        <v>0</v>
      </c>
      <c r="AH15" s="65">
        <f t="shared" si="3"/>
        <v>0</v>
      </c>
      <c r="AI15" s="65">
        <f t="shared" si="3"/>
        <v>0</v>
      </c>
      <c r="AJ15" s="65">
        <f t="shared" si="3"/>
        <v>0</v>
      </c>
      <c r="AK15" s="65">
        <f t="shared" si="3"/>
        <v>0</v>
      </c>
      <c r="AL15" s="66">
        <f t="shared" si="3"/>
        <v>0</v>
      </c>
      <c r="AM15" s="14"/>
      <c r="AN15" s="14"/>
      <c r="AO15" s="14"/>
      <c r="AP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row>
    <row r="16" spans="1:166" s="4" customFormat="1" ht="18.75" customHeight="1" x14ac:dyDescent="0.3">
      <c r="A16" s="177"/>
      <c r="B16" s="201" t="s">
        <v>8</v>
      </c>
      <c r="C16" s="202"/>
      <c r="D16" s="202"/>
      <c r="E16" s="62">
        <f t="shared" ref="E16:AL16" si="4">SUMIF($A2:$A13,6,E2:E13)</f>
        <v>14</v>
      </c>
      <c r="F16" s="62">
        <f t="shared" si="4"/>
        <v>5</v>
      </c>
      <c r="G16" s="62">
        <f t="shared" si="4"/>
        <v>15</v>
      </c>
      <c r="H16" s="62">
        <f t="shared" si="4"/>
        <v>9</v>
      </c>
      <c r="I16" s="62">
        <f t="shared" si="4"/>
        <v>0</v>
      </c>
      <c r="J16" s="62">
        <f t="shared" si="4"/>
        <v>0</v>
      </c>
      <c r="K16" s="62">
        <f t="shared" si="4"/>
        <v>0</v>
      </c>
      <c r="L16" s="62">
        <f t="shared" si="4"/>
        <v>0</v>
      </c>
      <c r="M16" s="62">
        <f t="shared" si="4"/>
        <v>0</v>
      </c>
      <c r="N16" s="62">
        <f t="shared" si="4"/>
        <v>0</v>
      </c>
      <c r="O16" s="62">
        <f t="shared" si="4"/>
        <v>0</v>
      </c>
      <c r="P16" s="62">
        <f t="shared" si="4"/>
        <v>0</v>
      </c>
      <c r="Q16" s="62">
        <f t="shared" si="4"/>
        <v>0</v>
      </c>
      <c r="R16" s="62">
        <f t="shared" si="4"/>
        <v>0</v>
      </c>
      <c r="S16" s="62">
        <f t="shared" si="4"/>
        <v>0</v>
      </c>
      <c r="T16" s="62">
        <f t="shared" si="4"/>
        <v>0</v>
      </c>
      <c r="U16" s="62">
        <f t="shared" si="4"/>
        <v>0</v>
      </c>
      <c r="V16" s="62">
        <f t="shared" si="4"/>
        <v>0</v>
      </c>
      <c r="W16" s="62">
        <f t="shared" si="4"/>
        <v>0</v>
      </c>
      <c r="X16" s="62">
        <f t="shared" si="4"/>
        <v>0</v>
      </c>
      <c r="Y16" s="62">
        <f t="shared" si="4"/>
        <v>0</v>
      </c>
      <c r="Z16" s="62">
        <f t="shared" si="4"/>
        <v>0</v>
      </c>
      <c r="AA16" s="62">
        <f t="shared" si="4"/>
        <v>0</v>
      </c>
      <c r="AB16" s="62">
        <f t="shared" si="4"/>
        <v>0</v>
      </c>
      <c r="AC16" s="62">
        <f t="shared" si="4"/>
        <v>0</v>
      </c>
      <c r="AD16" s="62">
        <f t="shared" si="4"/>
        <v>0</v>
      </c>
      <c r="AE16" s="62">
        <f t="shared" si="4"/>
        <v>0</v>
      </c>
      <c r="AF16" s="62">
        <f t="shared" si="4"/>
        <v>0</v>
      </c>
      <c r="AG16" s="62">
        <f t="shared" si="4"/>
        <v>0</v>
      </c>
      <c r="AH16" s="62">
        <f t="shared" si="4"/>
        <v>0</v>
      </c>
      <c r="AI16" s="62">
        <f t="shared" si="4"/>
        <v>0</v>
      </c>
      <c r="AJ16" s="62">
        <f t="shared" si="4"/>
        <v>0</v>
      </c>
      <c r="AK16" s="62">
        <f t="shared" si="4"/>
        <v>0</v>
      </c>
      <c r="AL16" s="67">
        <f t="shared" si="4"/>
        <v>0</v>
      </c>
      <c r="AM16" s="14"/>
      <c r="AN16" s="14"/>
      <c r="AO16" s="14"/>
      <c r="AP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row>
    <row r="17" spans="1:414" s="4" customFormat="1" ht="20.7" customHeight="1" x14ac:dyDescent="0.3">
      <c r="A17" s="177"/>
      <c r="B17" s="203" t="s">
        <v>9</v>
      </c>
      <c r="C17" s="204"/>
      <c r="D17" s="204"/>
      <c r="E17" s="64">
        <f t="shared" ref="E17:AL17" si="5">SUMIF($A2:$A13,7,E2:E13)</f>
        <v>7</v>
      </c>
      <c r="F17" s="64">
        <f t="shared" si="5"/>
        <v>2</v>
      </c>
      <c r="G17" s="64">
        <f t="shared" si="5"/>
        <v>8</v>
      </c>
      <c r="H17" s="64">
        <f t="shared" si="5"/>
        <v>4</v>
      </c>
      <c r="I17" s="64">
        <f t="shared" si="5"/>
        <v>0</v>
      </c>
      <c r="J17" s="64">
        <f t="shared" si="5"/>
        <v>0</v>
      </c>
      <c r="K17" s="64">
        <f t="shared" si="5"/>
        <v>0</v>
      </c>
      <c r="L17" s="64">
        <f t="shared" si="5"/>
        <v>0</v>
      </c>
      <c r="M17" s="64">
        <f t="shared" si="5"/>
        <v>0</v>
      </c>
      <c r="N17" s="64">
        <f t="shared" si="5"/>
        <v>0</v>
      </c>
      <c r="O17" s="64">
        <f t="shared" si="5"/>
        <v>0</v>
      </c>
      <c r="P17" s="64">
        <f t="shared" si="5"/>
        <v>0</v>
      </c>
      <c r="Q17" s="64">
        <f t="shared" si="5"/>
        <v>0</v>
      </c>
      <c r="R17" s="64">
        <f t="shared" si="5"/>
        <v>0</v>
      </c>
      <c r="S17" s="64">
        <f t="shared" si="5"/>
        <v>0</v>
      </c>
      <c r="T17" s="64">
        <f t="shared" si="5"/>
        <v>0</v>
      </c>
      <c r="U17" s="64">
        <f t="shared" si="5"/>
        <v>0</v>
      </c>
      <c r="V17" s="64">
        <f t="shared" si="5"/>
        <v>0</v>
      </c>
      <c r="W17" s="64">
        <f t="shared" si="5"/>
        <v>0</v>
      </c>
      <c r="X17" s="64">
        <f t="shared" si="5"/>
        <v>0</v>
      </c>
      <c r="Y17" s="64">
        <f t="shared" si="5"/>
        <v>0</v>
      </c>
      <c r="Z17" s="64">
        <f t="shared" si="5"/>
        <v>0</v>
      </c>
      <c r="AA17" s="64">
        <f t="shared" si="5"/>
        <v>0</v>
      </c>
      <c r="AB17" s="64">
        <f t="shared" si="5"/>
        <v>0</v>
      </c>
      <c r="AC17" s="64">
        <f t="shared" si="5"/>
        <v>0</v>
      </c>
      <c r="AD17" s="64">
        <f t="shared" si="5"/>
        <v>0</v>
      </c>
      <c r="AE17" s="64">
        <f t="shared" si="5"/>
        <v>0</v>
      </c>
      <c r="AF17" s="64">
        <f t="shared" si="5"/>
        <v>0</v>
      </c>
      <c r="AG17" s="64">
        <f t="shared" si="5"/>
        <v>0</v>
      </c>
      <c r="AH17" s="64">
        <f t="shared" si="5"/>
        <v>0</v>
      </c>
      <c r="AI17" s="64">
        <f t="shared" si="5"/>
        <v>0</v>
      </c>
      <c r="AJ17" s="64">
        <f t="shared" si="5"/>
        <v>0</v>
      </c>
      <c r="AK17" s="64">
        <f t="shared" si="5"/>
        <v>0</v>
      </c>
      <c r="AL17" s="68">
        <f t="shared" si="5"/>
        <v>0</v>
      </c>
      <c r="AM17" s="14"/>
      <c r="AN17" s="14"/>
      <c r="AO17" s="14"/>
      <c r="AP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row>
    <row r="18" spans="1:414" s="4" customFormat="1" ht="19.2" customHeight="1" x14ac:dyDescent="0.3">
      <c r="A18" s="178"/>
      <c r="B18" s="172" t="s">
        <v>4</v>
      </c>
      <c r="C18" s="173"/>
      <c r="D18" s="174"/>
      <c r="E18" s="13">
        <f>SUM(E2:E7,E8:E11,E12:E13)</f>
        <v>42</v>
      </c>
      <c r="F18" s="13">
        <f t="shared" ref="F18:AL18" si="6">SUM(F2:F7,F8:F11,F12:F13)</f>
        <v>16</v>
      </c>
      <c r="G18" s="13">
        <f t="shared" si="6"/>
        <v>46</v>
      </c>
      <c r="H18" s="13">
        <f t="shared" si="6"/>
        <v>23</v>
      </c>
      <c r="I18" s="13">
        <f t="shared" si="6"/>
        <v>0</v>
      </c>
      <c r="J18" s="13">
        <f t="shared" si="6"/>
        <v>0</v>
      </c>
      <c r="K18" s="13">
        <f t="shared" si="6"/>
        <v>0</v>
      </c>
      <c r="L18" s="13">
        <f t="shared" si="6"/>
        <v>0</v>
      </c>
      <c r="M18" s="13">
        <f t="shared" si="6"/>
        <v>0</v>
      </c>
      <c r="N18" s="13">
        <f t="shared" si="6"/>
        <v>0</v>
      </c>
      <c r="O18" s="13">
        <f t="shared" si="6"/>
        <v>0</v>
      </c>
      <c r="P18" s="13">
        <f t="shared" si="6"/>
        <v>0</v>
      </c>
      <c r="Q18" s="13">
        <f>SUM(Q2:Q7,Q8:Q11,Q12:Q13)</f>
        <v>0</v>
      </c>
      <c r="R18" s="13">
        <f t="shared" si="6"/>
        <v>0</v>
      </c>
      <c r="S18" s="13">
        <f t="shared" si="6"/>
        <v>0</v>
      </c>
      <c r="T18" s="13">
        <f t="shared" si="6"/>
        <v>0</v>
      </c>
      <c r="U18" s="13">
        <f t="shared" si="6"/>
        <v>0</v>
      </c>
      <c r="V18" s="13">
        <f t="shared" si="6"/>
        <v>0</v>
      </c>
      <c r="W18" s="13">
        <f t="shared" si="6"/>
        <v>0</v>
      </c>
      <c r="X18" s="13">
        <f t="shared" si="6"/>
        <v>0</v>
      </c>
      <c r="Y18" s="13">
        <f t="shared" si="6"/>
        <v>0</v>
      </c>
      <c r="Z18" s="13">
        <f t="shared" si="6"/>
        <v>0</v>
      </c>
      <c r="AA18" s="13">
        <f t="shared" si="6"/>
        <v>0</v>
      </c>
      <c r="AB18" s="13">
        <f t="shared" si="6"/>
        <v>0</v>
      </c>
      <c r="AC18" s="13">
        <f t="shared" si="6"/>
        <v>0</v>
      </c>
      <c r="AD18" s="13">
        <f t="shared" si="6"/>
        <v>0</v>
      </c>
      <c r="AE18" s="13">
        <f t="shared" si="6"/>
        <v>0</v>
      </c>
      <c r="AF18" s="13">
        <f t="shared" si="6"/>
        <v>0</v>
      </c>
      <c r="AG18" s="13">
        <f t="shared" si="6"/>
        <v>0</v>
      </c>
      <c r="AH18" s="13">
        <f t="shared" si="6"/>
        <v>0</v>
      </c>
      <c r="AI18" s="13">
        <f t="shared" si="6"/>
        <v>0</v>
      </c>
      <c r="AJ18" s="13">
        <f t="shared" si="6"/>
        <v>0</v>
      </c>
      <c r="AK18" s="13">
        <f t="shared" si="6"/>
        <v>0</v>
      </c>
      <c r="AL18" s="136">
        <f t="shared" si="6"/>
        <v>0</v>
      </c>
      <c r="AM18" s="53"/>
      <c r="AN18" s="14"/>
      <c r="AO18" s="14"/>
      <c r="AP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row>
    <row r="19" spans="1:414" hidden="1" x14ac:dyDescent="0.3">
      <c r="A19" s="10"/>
      <c r="B19" s="11"/>
      <c r="C19" s="11"/>
      <c r="D19" s="11"/>
      <c r="E19" s="11" t="s">
        <v>59</v>
      </c>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
    </row>
    <row r="20" spans="1:414" ht="58.2" hidden="1" x14ac:dyDescent="0.3">
      <c r="A20" s="10"/>
      <c r="B20" s="11"/>
      <c r="C20" s="11"/>
      <c r="D20" s="11"/>
      <c r="E20" s="12" t="str">
        <f t="shared" ref="E20:AL20" si="7">E1</f>
        <v>Lexi</v>
      </c>
      <c r="F20" s="12" t="str">
        <f t="shared" si="7"/>
        <v>Dara</v>
      </c>
      <c r="G20" s="12" t="str">
        <f t="shared" si="7"/>
        <v>Mia</v>
      </c>
      <c r="H20" s="12" t="str">
        <f t="shared" si="7"/>
        <v>Jay</v>
      </c>
      <c r="I20" s="12" t="str">
        <f t="shared" si="7"/>
        <v>Pupil Name 5</v>
      </c>
      <c r="J20" s="12" t="str">
        <f t="shared" si="7"/>
        <v>Pupil Name 6</v>
      </c>
      <c r="K20" s="12" t="str">
        <f t="shared" si="7"/>
        <v>Pupil Name 7</v>
      </c>
      <c r="L20" s="12" t="str">
        <f t="shared" si="7"/>
        <v>Pupil Name 8</v>
      </c>
      <c r="M20" s="12" t="str">
        <f t="shared" si="7"/>
        <v>Pupil Name 9</v>
      </c>
      <c r="N20" s="12" t="str">
        <f t="shared" si="7"/>
        <v>Pupil Name 10</v>
      </c>
      <c r="O20" s="12" t="str">
        <f t="shared" si="7"/>
        <v>Pupil Name 11</v>
      </c>
      <c r="P20" s="12" t="str">
        <f t="shared" si="7"/>
        <v>Pupil Name 12</v>
      </c>
      <c r="Q20" s="12" t="str">
        <f t="shared" si="7"/>
        <v>Pupil Name 13</v>
      </c>
      <c r="R20" s="12" t="str">
        <f t="shared" si="7"/>
        <v>Pupil Name 14</v>
      </c>
      <c r="S20" s="12" t="str">
        <f t="shared" si="7"/>
        <v>Pupil Name 15</v>
      </c>
      <c r="T20" s="12" t="str">
        <f t="shared" si="7"/>
        <v>Pupil Name 16</v>
      </c>
      <c r="U20" s="12" t="str">
        <f t="shared" si="7"/>
        <v>Pupil Name 17</v>
      </c>
      <c r="V20" s="12" t="str">
        <f t="shared" si="7"/>
        <v>Pupil Name 18</v>
      </c>
      <c r="W20" s="12" t="str">
        <f t="shared" si="7"/>
        <v>Pupil Name 19</v>
      </c>
      <c r="X20" s="12" t="str">
        <f t="shared" si="7"/>
        <v>Pupil Name 20</v>
      </c>
      <c r="Y20" s="12" t="str">
        <f t="shared" si="7"/>
        <v>Pupil Name 21</v>
      </c>
      <c r="Z20" s="12" t="str">
        <f t="shared" si="7"/>
        <v>Pupil Name 22</v>
      </c>
      <c r="AA20" s="12" t="str">
        <f t="shared" si="7"/>
        <v>Pupil Name 23</v>
      </c>
      <c r="AB20" s="12" t="str">
        <f t="shared" si="7"/>
        <v>Pupil Name 24</v>
      </c>
      <c r="AC20" s="12" t="str">
        <f t="shared" si="7"/>
        <v>Pupil Name 25</v>
      </c>
      <c r="AD20" s="12" t="str">
        <f t="shared" si="7"/>
        <v>Pupil Name 26</v>
      </c>
      <c r="AE20" s="12" t="str">
        <f t="shared" si="7"/>
        <v>Pupil Name 27</v>
      </c>
      <c r="AF20" s="12" t="str">
        <f t="shared" si="7"/>
        <v>Pupil Name 28</v>
      </c>
      <c r="AG20" s="12" t="str">
        <f t="shared" si="7"/>
        <v>Pupil Name 29</v>
      </c>
      <c r="AH20" s="12" t="str">
        <f t="shared" si="7"/>
        <v>Pupil Name 30</v>
      </c>
      <c r="AI20" s="12" t="str">
        <f t="shared" si="7"/>
        <v>Pupil Name 31</v>
      </c>
      <c r="AJ20" s="12" t="str">
        <f t="shared" si="7"/>
        <v>Pupil Name 32</v>
      </c>
      <c r="AK20" s="12" t="str">
        <f t="shared" si="7"/>
        <v>Pupil Name 33</v>
      </c>
      <c r="AL20" s="12" t="str">
        <f t="shared" si="7"/>
        <v>Pupil Name 34</v>
      </c>
    </row>
    <row r="21" spans="1:414" hidden="1" x14ac:dyDescent="0.3">
      <c r="A21" s="10"/>
      <c r="B21" s="11"/>
      <c r="C21" s="11"/>
      <c r="D21" s="11"/>
      <c r="E21" s="11">
        <f t="shared" ref="E21:AL21" si="8">E18</f>
        <v>42</v>
      </c>
      <c r="F21" s="11">
        <f t="shared" si="8"/>
        <v>16</v>
      </c>
      <c r="G21" s="11">
        <f t="shared" si="8"/>
        <v>46</v>
      </c>
      <c r="H21" s="11">
        <f t="shared" si="8"/>
        <v>23</v>
      </c>
      <c r="I21" s="11">
        <f t="shared" si="8"/>
        <v>0</v>
      </c>
      <c r="J21" s="11">
        <f t="shared" si="8"/>
        <v>0</v>
      </c>
      <c r="K21" s="11">
        <f t="shared" si="8"/>
        <v>0</v>
      </c>
      <c r="L21" s="11">
        <f t="shared" si="8"/>
        <v>0</v>
      </c>
      <c r="M21" s="11">
        <f t="shared" si="8"/>
        <v>0</v>
      </c>
      <c r="N21" s="11">
        <f t="shared" si="8"/>
        <v>0</v>
      </c>
      <c r="O21" s="11">
        <f t="shared" si="8"/>
        <v>0</v>
      </c>
      <c r="P21" s="11">
        <f t="shared" si="8"/>
        <v>0</v>
      </c>
      <c r="Q21" s="11">
        <f t="shared" si="8"/>
        <v>0</v>
      </c>
      <c r="R21" s="11">
        <f t="shared" si="8"/>
        <v>0</v>
      </c>
      <c r="S21" s="11">
        <f t="shared" si="8"/>
        <v>0</v>
      </c>
      <c r="T21" s="11">
        <f t="shared" si="8"/>
        <v>0</v>
      </c>
      <c r="U21" s="11">
        <f t="shared" si="8"/>
        <v>0</v>
      </c>
      <c r="V21" s="11">
        <f t="shared" si="8"/>
        <v>0</v>
      </c>
      <c r="W21" s="11">
        <f t="shared" si="8"/>
        <v>0</v>
      </c>
      <c r="X21" s="11">
        <f t="shared" si="8"/>
        <v>0</v>
      </c>
      <c r="Y21" s="11">
        <f t="shared" si="8"/>
        <v>0</v>
      </c>
      <c r="Z21" s="11">
        <f t="shared" si="8"/>
        <v>0</v>
      </c>
      <c r="AA21" s="11">
        <f t="shared" si="8"/>
        <v>0</v>
      </c>
      <c r="AB21" s="11">
        <f t="shared" si="8"/>
        <v>0</v>
      </c>
      <c r="AC21" s="11">
        <f t="shared" si="8"/>
        <v>0</v>
      </c>
      <c r="AD21" s="11">
        <f t="shared" si="8"/>
        <v>0</v>
      </c>
      <c r="AE21" s="11">
        <f t="shared" si="8"/>
        <v>0</v>
      </c>
      <c r="AF21" s="11">
        <f t="shared" si="8"/>
        <v>0</v>
      </c>
      <c r="AG21" s="11">
        <f t="shared" si="8"/>
        <v>0</v>
      </c>
      <c r="AH21" s="11">
        <f t="shared" si="8"/>
        <v>0</v>
      </c>
      <c r="AI21" s="11">
        <f t="shared" si="8"/>
        <v>0</v>
      </c>
      <c r="AJ21" s="11">
        <f t="shared" si="8"/>
        <v>0</v>
      </c>
      <c r="AK21" s="11">
        <f t="shared" si="8"/>
        <v>0</v>
      </c>
      <c r="AL21" s="11">
        <f t="shared" si="8"/>
        <v>0</v>
      </c>
    </row>
    <row r="22" spans="1:414" s="14" customFormat="1" x14ac:dyDescent="0.3">
      <c r="A22" s="149"/>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row>
    <row r="23" spans="1:414" ht="23.4" x14ac:dyDescent="0.45">
      <c r="A23" s="149"/>
      <c r="B23" s="149"/>
      <c r="C23" s="187" t="s">
        <v>69</v>
      </c>
      <c r="D23" s="188"/>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90"/>
      <c r="AM23" s="185"/>
      <c r="AN23" s="149"/>
      <c r="AO23" s="149"/>
    </row>
    <row r="24" spans="1:414" ht="33.75" customHeight="1" x14ac:dyDescent="0.3">
      <c r="A24" s="149"/>
      <c r="B24" s="149"/>
      <c r="C24" s="170" t="s">
        <v>68</v>
      </c>
      <c r="D24" s="186"/>
      <c r="E24" s="191" t="s">
        <v>89</v>
      </c>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3"/>
      <c r="AM24" s="185"/>
      <c r="AN24" s="149"/>
      <c r="AO24" s="149"/>
    </row>
    <row r="25" spans="1:414" ht="98.4" customHeight="1" x14ac:dyDescent="0.3">
      <c r="A25" s="149"/>
      <c r="B25" s="149"/>
      <c r="C25" s="194"/>
      <c r="D25" s="195"/>
      <c r="E25" s="36" t="str" cm="1">
        <f t="array" ref="E25:AL26">_xlfn._xlws.SORT(E20:AL21,2,VLOOKUP(C24,SortOption[],2,FALSE),TRUE)</f>
        <v>Mia</v>
      </c>
      <c r="F25" s="36" t="str">
        <v>Lexi</v>
      </c>
      <c r="G25" s="36" t="str">
        <v>Jay</v>
      </c>
      <c r="H25" s="36" t="str">
        <v>Dara</v>
      </c>
      <c r="I25" s="36" t="str">
        <v>Pupil Name 5</v>
      </c>
      <c r="J25" s="36" t="str">
        <v>Pupil Name 6</v>
      </c>
      <c r="K25" s="36" t="str">
        <v>Pupil Name 7</v>
      </c>
      <c r="L25" s="36" t="str">
        <v>Pupil Name 8</v>
      </c>
      <c r="M25" s="36" t="str">
        <v>Pupil Name 9</v>
      </c>
      <c r="N25" s="36" t="str">
        <v>Pupil Name 10</v>
      </c>
      <c r="O25" s="36" t="str">
        <v>Pupil Name 11</v>
      </c>
      <c r="P25" s="36" t="str">
        <v>Pupil Name 12</v>
      </c>
      <c r="Q25" s="36" t="str">
        <v>Pupil Name 13</v>
      </c>
      <c r="R25" s="36" t="str">
        <v>Pupil Name 14</v>
      </c>
      <c r="S25" s="36" t="str">
        <v>Pupil Name 15</v>
      </c>
      <c r="T25" s="36" t="str">
        <v>Pupil Name 16</v>
      </c>
      <c r="U25" s="36" t="str">
        <v>Pupil Name 17</v>
      </c>
      <c r="V25" s="36" t="str">
        <v>Pupil Name 18</v>
      </c>
      <c r="W25" s="36" t="str">
        <v>Pupil Name 19</v>
      </c>
      <c r="X25" s="36" t="str">
        <v>Pupil Name 20</v>
      </c>
      <c r="Y25" s="36" t="str">
        <v>Pupil Name 21</v>
      </c>
      <c r="Z25" s="36" t="str">
        <v>Pupil Name 22</v>
      </c>
      <c r="AA25" s="36" t="str">
        <v>Pupil Name 23</v>
      </c>
      <c r="AB25" s="36" t="str">
        <v>Pupil Name 24</v>
      </c>
      <c r="AC25" s="36" t="str">
        <v>Pupil Name 25</v>
      </c>
      <c r="AD25" s="36" t="str">
        <v>Pupil Name 26</v>
      </c>
      <c r="AE25" s="36" t="str">
        <v>Pupil Name 27</v>
      </c>
      <c r="AF25" s="36" t="str">
        <v>Pupil Name 28</v>
      </c>
      <c r="AG25" s="36" t="str">
        <v>Pupil Name 29</v>
      </c>
      <c r="AH25" s="36" t="str">
        <v>Pupil Name 30</v>
      </c>
      <c r="AI25" s="36" t="str">
        <v>Pupil Name 31</v>
      </c>
      <c r="AJ25" s="36" t="str">
        <v>Pupil Name 32</v>
      </c>
      <c r="AK25" s="36" t="str">
        <v>Pupil Name 33</v>
      </c>
      <c r="AL25" s="37" t="str">
        <v>Pupil Name 34</v>
      </c>
      <c r="AM25" s="185"/>
      <c r="AN25" s="149"/>
      <c r="AO25" s="149"/>
    </row>
    <row r="26" spans="1:414" ht="23.4" customHeight="1" x14ac:dyDescent="0.3">
      <c r="A26" s="149"/>
      <c r="B26" s="149"/>
      <c r="C26" s="196" t="s">
        <v>92</v>
      </c>
      <c r="D26" s="197"/>
      <c r="E26" s="40">
        <v>46</v>
      </c>
      <c r="F26" s="38">
        <v>42</v>
      </c>
      <c r="G26" s="38">
        <v>23</v>
      </c>
      <c r="H26" s="38">
        <v>16</v>
      </c>
      <c r="I26" s="38">
        <v>0</v>
      </c>
      <c r="J26" s="38">
        <v>0</v>
      </c>
      <c r="K26" s="38">
        <v>0</v>
      </c>
      <c r="L26" s="38">
        <v>0</v>
      </c>
      <c r="M26" s="38">
        <v>0</v>
      </c>
      <c r="N26" s="38">
        <v>0</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9">
        <v>0</v>
      </c>
      <c r="AM26" s="149"/>
      <c r="AN26" s="149"/>
      <c r="AO26" s="149"/>
    </row>
    <row r="27" spans="1:414" x14ac:dyDescent="0.3">
      <c r="A27" s="149"/>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row>
    <row r="28" spans="1:414" ht="23.4" x14ac:dyDescent="0.45">
      <c r="A28" s="164" t="s">
        <v>70</v>
      </c>
      <c r="B28" s="165"/>
      <c r="C28" s="166"/>
      <c r="D28" s="167"/>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row>
    <row r="29" spans="1:414" ht="66" customHeight="1" x14ac:dyDescent="0.3">
      <c r="A29" s="168" t="s">
        <v>90</v>
      </c>
      <c r="B29" s="169"/>
      <c r="C29" s="170" t="s">
        <v>67</v>
      </c>
      <c r="D29" s="171"/>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row>
    <row r="30" spans="1:414" ht="19.95" customHeight="1" x14ac:dyDescent="0.3">
      <c r="A30" s="41" t="s">
        <v>61</v>
      </c>
      <c r="B30" s="70" t="s">
        <v>60</v>
      </c>
      <c r="C30" s="102" t="s">
        <v>6</v>
      </c>
      <c r="D30" s="69" t="s">
        <v>91</v>
      </c>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row>
    <row r="31" spans="1:414" ht="49.5" customHeight="1" x14ac:dyDescent="0.3">
      <c r="A31" s="248" cm="1">
        <f t="array" ref="A31:D42">_xlfn._xlws.SORT(AP2:AS13,4,VLOOKUP(C29,SortOption[],2,FALSE))</f>
        <v>5</v>
      </c>
      <c r="B31" s="71" t="str">
        <v xml:space="preserve">Identifies, recognises and estimates ‘more’ or ‘less’ in the real-life contexts and/or play </v>
      </c>
      <c r="C31" s="243">
        <v>19</v>
      </c>
      <c r="D31" s="244">
        <v>8</v>
      </c>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row>
    <row r="32" spans="1:414" ht="49.5" customHeight="1" x14ac:dyDescent="0.3">
      <c r="A32" s="248">
        <v>6</v>
      </c>
      <c r="B32" s="71" t="str">
        <v>Identifies shapes in a variety of different orientations</v>
      </c>
      <c r="C32" s="243">
        <v>23</v>
      </c>
      <c r="D32" s="245">
        <v>9</v>
      </c>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row>
    <row r="33" spans="1:41" ht="49.5" customHeight="1" x14ac:dyDescent="0.3">
      <c r="A33" s="248">
        <v>7</v>
      </c>
      <c r="B33" s="71" t="str">
        <v>Identifies the empty set and the numeral zero</v>
      </c>
      <c r="C33" s="243">
        <v>26</v>
      </c>
      <c r="D33" s="245">
        <v>9</v>
      </c>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row>
    <row r="34" spans="1:41" ht="49.5" customHeight="1" x14ac:dyDescent="0.3">
      <c r="A34" s="248">
        <v>5</v>
      </c>
      <c r="B34" s="71" t="str">
        <v xml:space="preserve">Orders numerals up to at least 5 </v>
      </c>
      <c r="C34" s="243">
        <v>17</v>
      </c>
      <c r="D34" s="245">
        <v>10</v>
      </c>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row>
    <row r="35" spans="1:41" ht="49.5" customHeight="1" x14ac:dyDescent="0.3">
      <c r="A35" s="248">
        <v>5</v>
      </c>
      <c r="B35" s="71" t="str">
        <v>Partitions sets of two or more objects</v>
      </c>
      <c r="C35" s="243">
        <v>18</v>
      </c>
      <c r="D35" s="245">
        <v>10</v>
      </c>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row>
    <row r="36" spans="1:41" ht="49.5" customHeight="1" x14ac:dyDescent="0.3">
      <c r="A36" s="248">
        <v>6</v>
      </c>
      <c r="B36" s="71" t="str">
        <v>Solves problems involving 2-D shapes</v>
      </c>
      <c r="C36" s="243">
        <v>24</v>
      </c>
      <c r="D36" s="245">
        <v>10</v>
      </c>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row>
    <row r="37" spans="1:41" ht="49.5" customHeight="1" x14ac:dyDescent="0.3">
      <c r="A37" s="248">
        <v>5</v>
      </c>
      <c r="B37" s="71" t="str">
        <v>Explores how the layout of or size of elements in a set has no effect on the overall total [conservation of number]</v>
      </c>
      <c r="C37" s="243">
        <v>16</v>
      </c>
      <c r="D37" s="245">
        <v>11</v>
      </c>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row>
    <row r="38" spans="1:41" ht="49.5" customHeight="1" x14ac:dyDescent="0.3">
      <c r="A38" s="248">
        <v>6</v>
      </c>
      <c r="B38" s="71" t="str">
        <v xml:space="preserve">Recognises and names common 3-D shapes in different orientation and sizes </v>
      </c>
      <c r="C38" s="243">
        <v>21</v>
      </c>
      <c r="D38" s="245">
        <v>11</v>
      </c>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row>
    <row r="39" spans="1:41" ht="49.5" customHeight="1" x14ac:dyDescent="0.3">
      <c r="A39" s="248">
        <v>5</v>
      </c>
      <c r="B39" s="71" t="str">
        <v xml:space="preserve">Matches numerals to sets up to at least 5 </v>
      </c>
      <c r="C39" s="243">
        <v>15</v>
      </c>
      <c r="D39" s="245">
        <v>12</v>
      </c>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row>
    <row r="40" spans="1:41" ht="49.5" customHeight="1" x14ac:dyDescent="0.3">
      <c r="A40" s="248">
        <v>5</v>
      </c>
      <c r="B40" s="71" t="str">
        <v xml:space="preserve">Accurately counts and compares equivalent and non-equivalent sets from 1 up to at least 5, and establishes which set has more or less </v>
      </c>
      <c r="C40" s="243">
        <v>20</v>
      </c>
      <c r="D40" s="245">
        <v>12</v>
      </c>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row>
    <row r="41" spans="1:41" ht="49.5" customHeight="1" x14ac:dyDescent="0.3">
      <c r="A41" s="248">
        <v>7</v>
      </c>
      <c r="B41" s="71" t="str">
        <v xml:space="preserve">Explores patterns in number sequences, noticing one more object being added each time  </v>
      </c>
      <c r="C41" s="243">
        <v>25</v>
      </c>
      <c r="D41" s="245">
        <v>12</v>
      </c>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row>
    <row r="42" spans="1:41" ht="49.5" customHeight="1" x14ac:dyDescent="0.3">
      <c r="A42" s="249">
        <v>6</v>
      </c>
      <c r="B42" s="35" t="str">
        <v xml:space="preserve">Selects appropriate criteria for shape sorting   </v>
      </c>
      <c r="C42" s="246">
        <v>22</v>
      </c>
      <c r="D42" s="247">
        <v>13</v>
      </c>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row>
    <row r="43" spans="1:41" x14ac:dyDescent="0.3">
      <c r="A43" s="149"/>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row>
  </sheetData>
  <mergeCells count="23">
    <mergeCell ref="A27:AO27"/>
    <mergeCell ref="A28:D28"/>
    <mergeCell ref="E28:AO43"/>
    <mergeCell ref="A29:B29"/>
    <mergeCell ref="C29:D29"/>
    <mergeCell ref="A43:D43"/>
    <mergeCell ref="A23:B26"/>
    <mergeCell ref="C23:AL23"/>
    <mergeCell ref="AM23:AO26"/>
    <mergeCell ref="C24:D24"/>
    <mergeCell ref="E24:AL24"/>
    <mergeCell ref="C25:D25"/>
    <mergeCell ref="C26:D26"/>
    <mergeCell ref="B18:D18"/>
    <mergeCell ref="D2:D7"/>
    <mergeCell ref="D8:D11"/>
    <mergeCell ref="D12:D13"/>
    <mergeCell ref="A22:AO22"/>
    <mergeCell ref="B14:AM14"/>
    <mergeCell ref="A15:A18"/>
    <mergeCell ref="B15:D15"/>
    <mergeCell ref="B16:D16"/>
    <mergeCell ref="B17:D1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CD31B58-DE53-4163-A5DF-E7D3300B19AF}">
          <x14:formula1>
            <xm:f>Helper!$A$4:$A$5</xm:f>
          </x14:formula1>
          <xm:sqref>C24 C29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C6B85-9A29-4855-9CC1-866ECBA496E4}">
  <sheetPr>
    <tabColor rgb="FF33CCCC"/>
  </sheetPr>
  <dimension ref="A1:OX43"/>
  <sheetViews>
    <sheetView zoomScale="70" zoomScaleNormal="70" workbookViewId="0">
      <pane ySplit="1" topLeftCell="A2" activePane="bottomLeft" state="frozen"/>
      <selection pane="bottomLeft" activeCell="E1" sqref="E1"/>
    </sheetView>
  </sheetViews>
  <sheetFormatPr defaultColWidth="8.6640625" defaultRowHeight="14.4" x14ac:dyDescent="0.3"/>
  <cols>
    <col min="1" max="1" width="7.33203125" style="8" customWidth="1"/>
    <col min="2" max="2" width="58.6640625" customWidth="1"/>
    <col min="3" max="3" width="13.109375" customWidth="1"/>
    <col min="4" max="4" width="15" customWidth="1"/>
    <col min="5" max="38" width="4.6640625" bestFit="1" customWidth="1"/>
    <col min="39" max="39" width="6.33203125" customWidth="1"/>
    <col min="41" max="41" width="8.6640625" customWidth="1"/>
    <col min="42" max="42" width="8.6640625" hidden="1" customWidth="1"/>
    <col min="43" max="43" width="29.109375" hidden="1" customWidth="1"/>
    <col min="44" max="45" width="8.6640625" hidden="1" customWidth="1"/>
    <col min="46" max="46" width="8.6640625" customWidth="1"/>
  </cols>
  <sheetData>
    <row r="1" spans="1:166" ht="81.75" customHeight="1" x14ac:dyDescent="0.3">
      <c r="A1" s="28" t="s">
        <v>56</v>
      </c>
      <c r="B1" s="29" t="s">
        <v>64</v>
      </c>
      <c r="C1" s="28" t="s">
        <v>6</v>
      </c>
      <c r="D1" s="28" t="s">
        <v>63</v>
      </c>
      <c r="E1" s="30" t="str">
        <f>'Assessment 1'!E1</f>
        <v>Lexi</v>
      </c>
      <c r="F1" s="30" t="str">
        <f>'Assessment 1'!F1</f>
        <v>Dara</v>
      </c>
      <c r="G1" s="30" t="str">
        <f>'Assessment 1'!G1</f>
        <v>Mia</v>
      </c>
      <c r="H1" s="30" t="str">
        <f>'Assessment 1'!H1</f>
        <v>Jay</v>
      </c>
      <c r="I1" s="30" t="str">
        <f>'Assessment 1'!I1</f>
        <v>Pupil Name 5</v>
      </c>
      <c r="J1" s="30" t="str">
        <f>'Assessment 1'!J1</f>
        <v>Pupil Name 6</v>
      </c>
      <c r="K1" s="30" t="str">
        <f>'Assessment 1'!K1</f>
        <v>Pupil Name 7</v>
      </c>
      <c r="L1" s="30" t="str">
        <f>'Assessment 1'!L1</f>
        <v>Pupil Name 8</v>
      </c>
      <c r="M1" s="30" t="str">
        <f>'Assessment 1'!M1</f>
        <v>Pupil Name 9</v>
      </c>
      <c r="N1" s="30" t="str">
        <f>'Assessment 1'!N1</f>
        <v>Pupil Name 10</v>
      </c>
      <c r="O1" s="30" t="str">
        <f>'Assessment 1'!O1</f>
        <v>Pupil Name 11</v>
      </c>
      <c r="P1" s="30" t="str">
        <f>'Assessment 1'!P1</f>
        <v>Pupil Name 12</v>
      </c>
      <c r="Q1" s="30" t="str">
        <f>'Assessment 1'!Q1</f>
        <v>Pupil Name 13</v>
      </c>
      <c r="R1" s="30" t="str">
        <f>'Assessment 1'!R1</f>
        <v>Pupil Name 14</v>
      </c>
      <c r="S1" s="30" t="str">
        <f>'Assessment 1'!S1</f>
        <v>Pupil Name 15</v>
      </c>
      <c r="T1" s="30" t="str">
        <f>'Assessment 1'!T1</f>
        <v>Pupil Name 16</v>
      </c>
      <c r="U1" s="30" t="str">
        <f>'Assessment 1'!U1</f>
        <v>Pupil Name 17</v>
      </c>
      <c r="V1" s="30" t="str">
        <f>'Assessment 1'!V1</f>
        <v>Pupil Name 18</v>
      </c>
      <c r="W1" s="30" t="str">
        <f>'Assessment 1'!W1</f>
        <v>Pupil Name 19</v>
      </c>
      <c r="X1" s="30" t="str">
        <f>'Assessment 1'!X1</f>
        <v>Pupil Name 20</v>
      </c>
      <c r="Y1" s="30" t="str">
        <f>'Assessment 1'!Y1</f>
        <v>Pupil Name 21</v>
      </c>
      <c r="Z1" s="30" t="str">
        <f>'Assessment 1'!Z1</f>
        <v>Pupil Name 22</v>
      </c>
      <c r="AA1" s="30" t="str">
        <f>'Assessment 1'!AA1</f>
        <v>Pupil Name 23</v>
      </c>
      <c r="AB1" s="30" t="str">
        <f>'Assessment 1'!AB1</f>
        <v>Pupil Name 24</v>
      </c>
      <c r="AC1" s="30" t="str">
        <f>'Assessment 1'!AC1</f>
        <v>Pupil Name 25</v>
      </c>
      <c r="AD1" s="30" t="str">
        <f>'Assessment 1'!AD1</f>
        <v>Pupil Name 26</v>
      </c>
      <c r="AE1" s="30" t="str">
        <f>'Assessment 1'!AE1</f>
        <v>Pupil Name 27</v>
      </c>
      <c r="AF1" s="30" t="str">
        <f>'Assessment 1'!AF1</f>
        <v>Pupil Name 28</v>
      </c>
      <c r="AG1" s="30" t="str">
        <f>'Assessment 1'!AG1</f>
        <v>Pupil Name 29</v>
      </c>
      <c r="AH1" s="30" t="str">
        <f>'Assessment 1'!AH1</f>
        <v>Pupil Name 30</v>
      </c>
      <c r="AI1" s="30" t="str">
        <f>'Assessment 1'!AI1</f>
        <v>Pupil Name 31</v>
      </c>
      <c r="AJ1" s="30" t="str">
        <f>'Assessment 1'!AJ1</f>
        <v>Pupil Name 32</v>
      </c>
      <c r="AK1" s="30" t="str">
        <f>'Assessment 1'!AK1</f>
        <v>Pupil Name 33</v>
      </c>
      <c r="AL1" s="30" t="str">
        <f>'Assessment 1'!AL1</f>
        <v>Pupil Name 34</v>
      </c>
      <c r="AM1" s="52" t="s">
        <v>5</v>
      </c>
      <c r="AN1" s="54"/>
      <c r="AO1" s="14"/>
      <c r="AP1" s="11" t="s">
        <v>62</v>
      </c>
      <c r="AQ1" s="11"/>
      <c r="AR1" s="11"/>
      <c r="AS1" s="11"/>
    </row>
    <row r="2" spans="1:166" ht="24.6" customHeight="1" x14ac:dyDescent="0.3">
      <c r="A2" s="79">
        <v>8</v>
      </c>
      <c r="B2" s="80" t="s">
        <v>161</v>
      </c>
      <c r="C2" s="31">
        <v>27</v>
      </c>
      <c r="D2" s="159" t="s">
        <v>159</v>
      </c>
      <c r="E2" s="82">
        <v>4</v>
      </c>
      <c r="F2" s="82">
        <v>1</v>
      </c>
      <c r="G2" s="82">
        <v>2</v>
      </c>
      <c r="H2" s="82">
        <v>3</v>
      </c>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15">
        <f t="shared" ref="AM2:AM13" si="0">SUM(E2:AL2)</f>
        <v>10</v>
      </c>
      <c r="AN2" s="14"/>
      <c r="AO2" s="14"/>
      <c r="AP2" s="11">
        <f t="shared" ref="AP2:AR13" si="1">A2</f>
        <v>8</v>
      </c>
      <c r="AQ2" s="11" t="str">
        <f t="shared" si="1"/>
        <v>Recognises numbers, initially within 10</v>
      </c>
      <c r="AR2" s="11">
        <f t="shared" si="1"/>
        <v>27</v>
      </c>
      <c r="AS2" s="11">
        <f t="shared" ref="AS2:AS13" si="2">AM2</f>
        <v>10</v>
      </c>
    </row>
    <row r="3" spans="1:166" ht="25.8" customHeight="1" x14ac:dyDescent="0.3">
      <c r="A3" s="79">
        <v>8</v>
      </c>
      <c r="B3" s="80" t="s">
        <v>162</v>
      </c>
      <c r="C3" s="31">
        <v>28</v>
      </c>
      <c r="D3" s="160"/>
      <c r="E3" s="83">
        <v>4</v>
      </c>
      <c r="F3" s="83">
        <v>0</v>
      </c>
      <c r="G3" s="83">
        <v>1</v>
      </c>
      <c r="H3" s="83">
        <v>3</v>
      </c>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15">
        <f t="shared" si="0"/>
        <v>8</v>
      </c>
      <c r="AN3" s="14"/>
      <c r="AO3" s="14"/>
      <c r="AP3" s="11">
        <f t="shared" si="1"/>
        <v>8</v>
      </c>
      <c r="AQ3" s="11" t="str">
        <f t="shared" si="1"/>
        <v>Participates in activities that involve number</v>
      </c>
      <c r="AR3" s="11">
        <f t="shared" si="1"/>
        <v>28</v>
      </c>
      <c r="AS3" s="11">
        <f t="shared" si="2"/>
        <v>8</v>
      </c>
    </row>
    <row r="4" spans="1:166" ht="34.5" customHeight="1" x14ac:dyDescent="0.3">
      <c r="A4" s="79">
        <v>8</v>
      </c>
      <c r="B4" s="80" t="s">
        <v>163</v>
      </c>
      <c r="C4" s="31">
        <v>29</v>
      </c>
      <c r="D4" s="160"/>
      <c r="E4" s="84">
        <v>4</v>
      </c>
      <c r="F4" s="84">
        <v>1</v>
      </c>
      <c r="G4" s="84">
        <v>2</v>
      </c>
      <c r="H4" s="84">
        <v>3</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15">
        <f t="shared" si="0"/>
        <v>10</v>
      </c>
      <c r="AN4" s="14"/>
      <c r="AO4" s="14"/>
      <c r="AP4" s="11">
        <f t="shared" si="1"/>
        <v>8</v>
      </c>
      <c r="AQ4" s="11" t="str">
        <f t="shared" si="1"/>
        <v xml:space="preserve">Explores how the appearance of a set has no effect on the overall total </v>
      </c>
      <c r="AR4" s="11">
        <f t="shared" si="1"/>
        <v>29</v>
      </c>
      <c r="AS4" s="11">
        <f t="shared" si="2"/>
        <v>10</v>
      </c>
    </row>
    <row r="5" spans="1:166" ht="43.2" x14ac:dyDescent="0.3">
      <c r="A5" s="79">
        <v>8</v>
      </c>
      <c r="B5" s="80" t="s">
        <v>164</v>
      </c>
      <c r="C5" s="31">
        <v>30</v>
      </c>
      <c r="D5" s="160"/>
      <c r="E5" s="85">
        <v>4</v>
      </c>
      <c r="F5" s="85">
        <v>2</v>
      </c>
      <c r="G5" s="85">
        <v>3</v>
      </c>
      <c r="H5" s="85">
        <v>2</v>
      </c>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15">
        <f t="shared" si="0"/>
        <v>11</v>
      </c>
      <c r="AN5" s="14"/>
      <c r="AO5" s="14"/>
      <c r="AP5" s="11">
        <f t="shared" si="1"/>
        <v>8</v>
      </c>
      <c r="AQ5" s="11" t="str">
        <f t="shared" si="1"/>
        <v>Explores various arrangements of manipulatives to prompt different mental images of numbers up to 10, while developing a sense of each number</v>
      </c>
      <c r="AR5" s="11">
        <f t="shared" si="1"/>
        <v>30</v>
      </c>
      <c r="AS5" s="11">
        <f t="shared" si="2"/>
        <v>11</v>
      </c>
    </row>
    <row r="6" spans="1:166" ht="32.4" customHeight="1" x14ac:dyDescent="0.3">
      <c r="A6" s="79">
        <v>8</v>
      </c>
      <c r="B6" s="81" t="s">
        <v>165</v>
      </c>
      <c r="C6" s="31">
        <v>31</v>
      </c>
      <c r="D6" s="160"/>
      <c r="E6" s="83">
        <v>4</v>
      </c>
      <c r="F6" s="83">
        <v>1</v>
      </c>
      <c r="G6" s="83">
        <v>2</v>
      </c>
      <c r="H6" s="83">
        <v>2</v>
      </c>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15">
        <f t="shared" si="0"/>
        <v>9</v>
      </c>
      <c r="AN6" s="14"/>
      <c r="AO6" s="14"/>
      <c r="AP6" s="11">
        <f t="shared" si="1"/>
        <v>8</v>
      </c>
      <c r="AQ6" s="11" t="str">
        <f t="shared" si="1"/>
        <v>Identifies, recognises and estimates ‘more’ or ‘less’ in the real-life context and/or play</v>
      </c>
      <c r="AR6" s="11">
        <f t="shared" si="1"/>
        <v>31</v>
      </c>
      <c r="AS6" s="11">
        <f t="shared" si="2"/>
        <v>9</v>
      </c>
    </row>
    <row r="7" spans="1:166" ht="32.4" customHeight="1" x14ac:dyDescent="0.3">
      <c r="A7" s="79">
        <v>8</v>
      </c>
      <c r="B7" s="81" t="s">
        <v>166</v>
      </c>
      <c r="C7" s="31">
        <v>32</v>
      </c>
      <c r="D7" s="161"/>
      <c r="E7" s="83">
        <v>3</v>
      </c>
      <c r="F7" s="83">
        <v>3</v>
      </c>
      <c r="G7" s="83">
        <v>4</v>
      </c>
      <c r="H7" s="83">
        <v>4</v>
      </c>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16">
        <f t="shared" si="0"/>
        <v>14</v>
      </c>
      <c r="AN7" s="14"/>
      <c r="AO7" s="14"/>
      <c r="AP7" s="11">
        <f t="shared" si="1"/>
        <v>8</v>
      </c>
      <c r="AQ7" s="11" t="str">
        <f t="shared" si="1"/>
        <v>Explains ordinality using the language of after, before and in-between</v>
      </c>
      <c r="AR7" s="11">
        <f t="shared" si="1"/>
        <v>32</v>
      </c>
      <c r="AS7" s="11">
        <f t="shared" si="2"/>
        <v>14</v>
      </c>
    </row>
    <row r="8" spans="1:166" ht="27.6" customHeight="1" x14ac:dyDescent="0.3">
      <c r="A8" s="72">
        <v>9</v>
      </c>
      <c r="B8" s="74" t="s">
        <v>154</v>
      </c>
      <c r="C8" s="31">
        <v>33</v>
      </c>
      <c r="D8" s="159" t="s">
        <v>126</v>
      </c>
      <c r="E8" s="73">
        <v>3</v>
      </c>
      <c r="F8" s="73">
        <v>0</v>
      </c>
      <c r="G8" s="73">
        <v>1</v>
      </c>
      <c r="H8" s="73">
        <v>4</v>
      </c>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15">
        <f t="shared" si="0"/>
        <v>8</v>
      </c>
      <c r="AN8" s="14"/>
      <c r="AO8" s="14"/>
      <c r="AP8" s="11">
        <f t="shared" si="1"/>
        <v>9</v>
      </c>
      <c r="AQ8" s="11" t="str">
        <f t="shared" si="1"/>
        <v>Identifies shapes in a variety of different orientations</v>
      </c>
      <c r="AR8" s="11">
        <f t="shared" si="1"/>
        <v>33</v>
      </c>
      <c r="AS8" s="11">
        <f t="shared" si="2"/>
        <v>8</v>
      </c>
    </row>
    <row r="9" spans="1:166" ht="26.4" customHeight="1" x14ac:dyDescent="0.3">
      <c r="A9" s="72">
        <v>9</v>
      </c>
      <c r="B9" s="74" t="s">
        <v>167</v>
      </c>
      <c r="C9" s="31">
        <v>34</v>
      </c>
      <c r="D9" s="205"/>
      <c r="E9" s="73">
        <v>2</v>
      </c>
      <c r="F9" s="73">
        <v>2</v>
      </c>
      <c r="G9" s="73">
        <v>3</v>
      </c>
      <c r="H9" s="73">
        <v>3</v>
      </c>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15">
        <f t="shared" si="0"/>
        <v>10</v>
      </c>
      <c r="AN9" s="14"/>
      <c r="AO9" s="14"/>
      <c r="AP9" s="11">
        <f t="shared" si="1"/>
        <v>9</v>
      </c>
      <c r="AQ9" s="11" t="str">
        <f t="shared" si="1"/>
        <v>Visualises how a shape will look when moved</v>
      </c>
      <c r="AR9" s="11">
        <f t="shared" si="1"/>
        <v>34</v>
      </c>
      <c r="AS9" s="11">
        <f t="shared" si="2"/>
        <v>10</v>
      </c>
    </row>
    <row r="10" spans="1:166" ht="27" customHeight="1" x14ac:dyDescent="0.3">
      <c r="A10" s="75">
        <v>10</v>
      </c>
      <c r="B10" s="76" t="s">
        <v>168</v>
      </c>
      <c r="C10" s="31">
        <v>35</v>
      </c>
      <c r="D10" s="159" t="s">
        <v>159</v>
      </c>
      <c r="E10" s="77">
        <v>2</v>
      </c>
      <c r="F10" s="77">
        <v>0</v>
      </c>
      <c r="G10" s="77">
        <v>1</v>
      </c>
      <c r="H10" s="77">
        <v>3</v>
      </c>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47">
        <f t="shared" si="0"/>
        <v>6</v>
      </c>
      <c r="AN10" s="14"/>
      <c r="AO10" s="14"/>
      <c r="AP10" s="11">
        <f t="shared" si="1"/>
        <v>10</v>
      </c>
      <c r="AQ10" s="11" t="str">
        <f t="shared" si="1"/>
        <v>Orders and distinguishes between sets without counting</v>
      </c>
      <c r="AR10" s="11">
        <f t="shared" si="1"/>
        <v>35</v>
      </c>
      <c r="AS10" s="11">
        <f t="shared" si="2"/>
        <v>6</v>
      </c>
    </row>
    <row r="11" spans="1:166" ht="33" customHeight="1" x14ac:dyDescent="0.3">
      <c r="A11" s="75">
        <v>10</v>
      </c>
      <c r="B11" s="76" t="s">
        <v>169</v>
      </c>
      <c r="C11" s="31">
        <v>36</v>
      </c>
      <c r="D11" s="160"/>
      <c r="E11" s="77">
        <v>4</v>
      </c>
      <c r="F11" s="77">
        <v>1</v>
      </c>
      <c r="G11" s="77">
        <v>2</v>
      </c>
      <c r="H11" s="77">
        <v>2</v>
      </c>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15">
        <f t="shared" si="0"/>
        <v>9</v>
      </c>
      <c r="AN11" s="14"/>
      <c r="AO11" s="14"/>
      <c r="AP11" s="11">
        <f t="shared" si="1"/>
        <v>10</v>
      </c>
      <c r="AQ11" s="11" t="str">
        <f t="shared" si="1"/>
        <v>Matches numerals to sets and to other numerals in a variety of contexts</v>
      </c>
      <c r="AR11" s="11">
        <f t="shared" si="1"/>
        <v>36</v>
      </c>
      <c r="AS11" s="11">
        <f t="shared" si="2"/>
        <v>9</v>
      </c>
    </row>
    <row r="12" spans="1:166" ht="28.8" x14ac:dyDescent="0.3">
      <c r="A12" s="75">
        <v>10</v>
      </c>
      <c r="B12" s="76" t="s">
        <v>170</v>
      </c>
      <c r="C12" s="31">
        <v>37</v>
      </c>
      <c r="D12" s="160"/>
      <c r="E12" s="77">
        <v>2</v>
      </c>
      <c r="F12" s="77">
        <v>2</v>
      </c>
      <c r="G12" s="77">
        <v>3</v>
      </c>
      <c r="H12" s="77">
        <v>4</v>
      </c>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15">
        <f t="shared" si="0"/>
        <v>11</v>
      </c>
      <c r="AN12" s="14"/>
      <c r="AO12" s="14"/>
      <c r="AP12" s="11">
        <f t="shared" si="1"/>
        <v>10</v>
      </c>
      <c r="AQ12" s="11" t="str">
        <f t="shared" si="1"/>
        <v>Participates in grouping and swapping activities that involve making ten</v>
      </c>
      <c r="AR12" s="11">
        <f t="shared" si="1"/>
        <v>37</v>
      </c>
      <c r="AS12" s="11">
        <f t="shared" si="2"/>
        <v>11</v>
      </c>
    </row>
    <row r="13" spans="1:166" ht="23.25" customHeight="1" x14ac:dyDescent="0.3">
      <c r="A13" s="75">
        <v>10</v>
      </c>
      <c r="B13" s="76" t="s">
        <v>171</v>
      </c>
      <c r="C13" s="133">
        <v>38</v>
      </c>
      <c r="D13" s="160"/>
      <c r="E13" s="148">
        <v>4</v>
      </c>
      <c r="F13" s="148">
        <v>1</v>
      </c>
      <c r="G13" s="148">
        <v>2</v>
      </c>
      <c r="H13" s="148">
        <v>2</v>
      </c>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6">
        <f t="shared" si="0"/>
        <v>9</v>
      </c>
      <c r="AN13" s="14"/>
      <c r="AO13" s="14"/>
      <c r="AP13" s="11">
        <f t="shared" si="1"/>
        <v>10</v>
      </c>
      <c r="AQ13" s="11" t="str">
        <f t="shared" si="1"/>
        <v>Uses comparative language to compare sets to at least 10</v>
      </c>
      <c r="AR13" s="11">
        <f t="shared" si="1"/>
        <v>38</v>
      </c>
      <c r="AS13" s="11">
        <f t="shared" si="2"/>
        <v>9</v>
      </c>
    </row>
    <row r="14" spans="1:166" ht="22.5" customHeight="1" x14ac:dyDescent="0.3">
      <c r="A14" s="42"/>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14"/>
      <c r="AO14" s="14"/>
      <c r="AP14" s="11"/>
      <c r="AQ14" s="11"/>
      <c r="AR14" s="11"/>
      <c r="AS14" s="11"/>
    </row>
    <row r="15" spans="1:166" s="4" customFormat="1" ht="21.6" customHeight="1" x14ac:dyDescent="0.3">
      <c r="A15" s="177"/>
      <c r="B15" s="207" t="s">
        <v>10</v>
      </c>
      <c r="C15" s="208"/>
      <c r="D15" s="208"/>
      <c r="E15" s="86">
        <f t="shared" ref="E15:AL15" si="3">SUMIF($A2:$A13,8,E2:E13)</f>
        <v>23</v>
      </c>
      <c r="F15" s="86">
        <f t="shared" si="3"/>
        <v>8</v>
      </c>
      <c r="G15" s="86">
        <f t="shared" si="3"/>
        <v>14</v>
      </c>
      <c r="H15" s="86">
        <f t="shared" si="3"/>
        <v>17</v>
      </c>
      <c r="I15" s="86">
        <f t="shared" si="3"/>
        <v>0</v>
      </c>
      <c r="J15" s="86">
        <f t="shared" si="3"/>
        <v>0</v>
      </c>
      <c r="K15" s="86">
        <f t="shared" si="3"/>
        <v>0</v>
      </c>
      <c r="L15" s="86">
        <f t="shared" si="3"/>
        <v>0</v>
      </c>
      <c r="M15" s="86">
        <f t="shared" si="3"/>
        <v>0</v>
      </c>
      <c r="N15" s="86">
        <f t="shared" si="3"/>
        <v>0</v>
      </c>
      <c r="O15" s="86">
        <f t="shared" si="3"/>
        <v>0</v>
      </c>
      <c r="P15" s="86">
        <f t="shared" si="3"/>
        <v>0</v>
      </c>
      <c r="Q15" s="86">
        <f t="shared" si="3"/>
        <v>0</v>
      </c>
      <c r="R15" s="86">
        <f t="shared" si="3"/>
        <v>0</v>
      </c>
      <c r="S15" s="86">
        <f t="shared" si="3"/>
        <v>0</v>
      </c>
      <c r="T15" s="86">
        <f t="shared" si="3"/>
        <v>0</v>
      </c>
      <c r="U15" s="86">
        <f t="shared" si="3"/>
        <v>0</v>
      </c>
      <c r="V15" s="86">
        <f t="shared" si="3"/>
        <v>0</v>
      </c>
      <c r="W15" s="86">
        <f t="shared" si="3"/>
        <v>0</v>
      </c>
      <c r="X15" s="86">
        <f t="shared" si="3"/>
        <v>0</v>
      </c>
      <c r="Y15" s="86">
        <f t="shared" si="3"/>
        <v>0</v>
      </c>
      <c r="Z15" s="86">
        <f t="shared" si="3"/>
        <v>0</v>
      </c>
      <c r="AA15" s="86">
        <f t="shared" si="3"/>
        <v>0</v>
      </c>
      <c r="AB15" s="86">
        <f t="shared" si="3"/>
        <v>0</v>
      </c>
      <c r="AC15" s="86">
        <f t="shared" si="3"/>
        <v>0</v>
      </c>
      <c r="AD15" s="86">
        <f t="shared" si="3"/>
        <v>0</v>
      </c>
      <c r="AE15" s="86">
        <f t="shared" si="3"/>
        <v>0</v>
      </c>
      <c r="AF15" s="86">
        <f t="shared" si="3"/>
        <v>0</v>
      </c>
      <c r="AG15" s="86">
        <f t="shared" si="3"/>
        <v>0</v>
      </c>
      <c r="AH15" s="86">
        <f t="shared" si="3"/>
        <v>0</v>
      </c>
      <c r="AI15" s="86">
        <f t="shared" si="3"/>
        <v>0</v>
      </c>
      <c r="AJ15" s="86">
        <f t="shared" si="3"/>
        <v>0</v>
      </c>
      <c r="AK15" s="86">
        <f t="shared" si="3"/>
        <v>0</v>
      </c>
      <c r="AL15" s="130">
        <f t="shared" si="3"/>
        <v>0</v>
      </c>
      <c r="AM15" s="14"/>
      <c r="AN15" s="14"/>
      <c r="AO15" s="14"/>
      <c r="AP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row>
    <row r="16" spans="1:166" s="4" customFormat="1" ht="24" customHeight="1" x14ac:dyDescent="0.3">
      <c r="A16" s="177"/>
      <c r="B16" s="209" t="s">
        <v>11</v>
      </c>
      <c r="C16" s="210"/>
      <c r="D16" s="210"/>
      <c r="E16" s="73">
        <f t="shared" ref="E16:AL16" si="4">SUMIF($A2:$A13,9,E2:E13)</f>
        <v>5</v>
      </c>
      <c r="F16" s="73">
        <f t="shared" si="4"/>
        <v>2</v>
      </c>
      <c r="G16" s="73">
        <f t="shared" si="4"/>
        <v>4</v>
      </c>
      <c r="H16" s="73">
        <f t="shared" si="4"/>
        <v>7</v>
      </c>
      <c r="I16" s="73">
        <f t="shared" si="4"/>
        <v>0</v>
      </c>
      <c r="J16" s="73">
        <f t="shared" si="4"/>
        <v>0</v>
      </c>
      <c r="K16" s="73">
        <f t="shared" si="4"/>
        <v>0</v>
      </c>
      <c r="L16" s="73">
        <f t="shared" si="4"/>
        <v>0</v>
      </c>
      <c r="M16" s="73">
        <f t="shared" si="4"/>
        <v>0</v>
      </c>
      <c r="N16" s="73">
        <f t="shared" si="4"/>
        <v>0</v>
      </c>
      <c r="O16" s="73">
        <f t="shared" si="4"/>
        <v>0</v>
      </c>
      <c r="P16" s="73">
        <f t="shared" si="4"/>
        <v>0</v>
      </c>
      <c r="Q16" s="73">
        <f t="shared" si="4"/>
        <v>0</v>
      </c>
      <c r="R16" s="73">
        <f t="shared" si="4"/>
        <v>0</v>
      </c>
      <c r="S16" s="73">
        <f t="shared" si="4"/>
        <v>0</v>
      </c>
      <c r="T16" s="73">
        <f t="shared" si="4"/>
        <v>0</v>
      </c>
      <c r="U16" s="73">
        <f t="shared" si="4"/>
        <v>0</v>
      </c>
      <c r="V16" s="73">
        <f t="shared" si="4"/>
        <v>0</v>
      </c>
      <c r="W16" s="73">
        <f t="shared" si="4"/>
        <v>0</v>
      </c>
      <c r="X16" s="73">
        <f t="shared" si="4"/>
        <v>0</v>
      </c>
      <c r="Y16" s="73">
        <f t="shared" si="4"/>
        <v>0</v>
      </c>
      <c r="Z16" s="73">
        <f t="shared" si="4"/>
        <v>0</v>
      </c>
      <c r="AA16" s="73">
        <f t="shared" si="4"/>
        <v>0</v>
      </c>
      <c r="AB16" s="73">
        <f t="shared" si="4"/>
        <v>0</v>
      </c>
      <c r="AC16" s="73">
        <f t="shared" si="4"/>
        <v>0</v>
      </c>
      <c r="AD16" s="73">
        <f t="shared" si="4"/>
        <v>0</v>
      </c>
      <c r="AE16" s="73">
        <f t="shared" si="4"/>
        <v>0</v>
      </c>
      <c r="AF16" s="73">
        <f t="shared" si="4"/>
        <v>0</v>
      </c>
      <c r="AG16" s="73">
        <f t="shared" si="4"/>
        <v>0</v>
      </c>
      <c r="AH16" s="73">
        <f t="shared" si="4"/>
        <v>0</v>
      </c>
      <c r="AI16" s="73">
        <f t="shared" si="4"/>
        <v>0</v>
      </c>
      <c r="AJ16" s="73">
        <f t="shared" si="4"/>
        <v>0</v>
      </c>
      <c r="AK16" s="73">
        <f t="shared" si="4"/>
        <v>0</v>
      </c>
      <c r="AL16" s="131">
        <f t="shared" si="4"/>
        <v>0</v>
      </c>
      <c r="AM16" s="14"/>
      <c r="AN16" s="14"/>
      <c r="AO16" s="14"/>
      <c r="AP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row>
    <row r="17" spans="1:414" s="4" customFormat="1" ht="24" customHeight="1" x14ac:dyDescent="0.3">
      <c r="A17" s="177"/>
      <c r="B17" s="211" t="s">
        <v>12</v>
      </c>
      <c r="C17" s="212"/>
      <c r="D17" s="212"/>
      <c r="E17" s="77">
        <f t="shared" ref="E17:AL17" si="5">SUMIF($A2:$A13,10,E2:E13)</f>
        <v>12</v>
      </c>
      <c r="F17" s="77">
        <f t="shared" si="5"/>
        <v>4</v>
      </c>
      <c r="G17" s="77">
        <f t="shared" si="5"/>
        <v>8</v>
      </c>
      <c r="H17" s="77">
        <f t="shared" si="5"/>
        <v>11</v>
      </c>
      <c r="I17" s="77">
        <f t="shared" si="5"/>
        <v>0</v>
      </c>
      <c r="J17" s="77">
        <f t="shared" si="5"/>
        <v>0</v>
      </c>
      <c r="K17" s="77">
        <f t="shared" si="5"/>
        <v>0</v>
      </c>
      <c r="L17" s="77">
        <f t="shared" si="5"/>
        <v>0</v>
      </c>
      <c r="M17" s="77">
        <f t="shared" si="5"/>
        <v>0</v>
      </c>
      <c r="N17" s="77">
        <f t="shared" si="5"/>
        <v>0</v>
      </c>
      <c r="O17" s="77">
        <f t="shared" si="5"/>
        <v>0</v>
      </c>
      <c r="P17" s="77">
        <f t="shared" si="5"/>
        <v>0</v>
      </c>
      <c r="Q17" s="77">
        <f t="shared" si="5"/>
        <v>0</v>
      </c>
      <c r="R17" s="77">
        <f t="shared" si="5"/>
        <v>0</v>
      </c>
      <c r="S17" s="77">
        <f t="shared" si="5"/>
        <v>0</v>
      </c>
      <c r="T17" s="77">
        <f t="shared" si="5"/>
        <v>0</v>
      </c>
      <c r="U17" s="77">
        <f t="shared" si="5"/>
        <v>0</v>
      </c>
      <c r="V17" s="77">
        <f t="shared" si="5"/>
        <v>0</v>
      </c>
      <c r="W17" s="77">
        <f t="shared" si="5"/>
        <v>0</v>
      </c>
      <c r="X17" s="77">
        <f t="shared" si="5"/>
        <v>0</v>
      </c>
      <c r="Y17" s="77">
        <f t="shared" si="5"/>
        <v>0</v>
      </c>
      <c r="Z17" s="77">
        <f t="shared" si="5"/>
        <v>0</v>
      </c>
      <c r="AA17" s="77">
        <f t="shared" si="5"/>
        <v>0</v>
      </c>
      <c r="AB17" s="77">
        <f t="shared" si="5"/>
        <v>0</v>
      </c>
      <c r="AC17" s="77">
        <f t="shared" si="5"/>
        <v>0</v>
      </c>
      <c r="AD17" s="77">
        <f t="shared" si="5"/>
        <v>0</v>
      </c>
      <c r="AE17" s="77">
        <f t="shared" si="5"/>
        <v>0</v>
      </c>
      <c r="AF17" s="77">
        <f t="shared" si="5"/>
        <v>0</v>
      </c>
      <c r="AG17" s="77">
        <f t="shared" si="5"/>
        <v>0</v>
      </c>
      <c r="AH17" s="77">
        <f t="shared" si="5"/>
        <v>0</v>
      </c>
      <c r="AI17" s="77">
        <f t="shared" si="5"/>
        <v>0</v>
      </c>
      <c r="AJ17" s="77">
        <f t="shared" si="5"/>
        <v>0</v>
      </c>
      <c r="AK17" s="77">
        <f t="shared" si="5"/>
        <v>0</v>
      </c>
      <c r="AL17" s="132">
        <f t="shared" si="5"/>
        <v>0</v>
      </c>
      <c r="AM17" s="14"/>
      <c r="AN17" s="14"/>
      <c r="AO17" s="14"/>
      <c r="AP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row>
    <row r="18" spans="1:414" s="4" customFormat="1" ht="21.6" customHeight="1" x14ac:dyDescent="0.3">
      <c r="A18" s="178"/>
      <c r="B18" s="172" t="s">
        <v>4</v>
      </c>
      <c r="C18" s="173"/>
      <c r="D18" s="174"/>
      <c r="E18" s="13">
        <f>SUM(E2:E7,E8,E9:E13)</f>
        <v>40</v>
      </c>
      <c r="F18" s="13">
        <f>SUM(F2:F7,F8,F9:F13)</f>
        <v>14</v>
      </c>
      <c r="G18" s="13">
        <f>SUM(G2:G7,G8,G9:G13)</f>
        <v>26</v>
      </c>
      <c r="H18" s="13">
        <f>SUM(H2:H7,H8,H9:H13)</f>
        <v>35</v>
      </c>
      <c r="I18" s="13">
        <f t="shared" ref="I18:AK18" si="6">SUM(I2:I7,I8,I9:I13)</f>
        <v>0</v>
      </c>
      <c r="J18" s="13">
        <f t="shared" si="6"/>
        <v>0</v>
      </c>
      <c r="K18" s="13">
        <f t="shared" si="6"/>
        <v>0</v>
      </c>
      <c r="L18" s="13">
        <f t="shared" si="6"/>
        <v>0</v>
      </c>
      <c r="M18" s="13">
        <f t="shared" si="6"/>
        <v>0</v>
      </c>
      <c r="N18" s="13">
        <f>SUM(N2:N7,N8,N9:N13)</f>
        <v>0</v>
      </c>
      <c r="O18" s="13">
        <f t="shared" si="6"/>
        <v>0</v>
      </c>
      <c r="P18" s="13">
        <f t="shared" si="6"/>
        <v>0</v>
      </c>
      <c r="Q18" s="13">
        <f t="shared" si="6"/>
        <v>0</v>
      </c>
      <c r="R18" s="13">
        <f t="shared" si="6"/>
        <v>0</v>
      </c>
      <c r="S18" s="13">
        <f t="shared" si="6"/>
        <v>0</v>
      </c>
      <c r="T18" s="13">
        <f t="shared" si="6"/>
        <v>0</v>
      </c>
      <c r="U18" s="13">
        <f t="shared" si="6"/>
        <v>0</v>
      </c>
      <c r="V18" s="13">
        <f t="shared" si="6"/>
        <v>0</v>
      </c>
      <c r="W18" s="13">
        <f t="shared" si="6"/>
        <v>0</v>
      </c>
      <c r="X18" s="13">
        <f>SUM(X2:X7,X8,X9:X13)</f>
        <v>0</v>
      </c>
      <c r="Y18" s="13">
        <f t="shared" si="6"/>
        <v>0</v>
      </c>
      <c r="Z18" s="13">
        <f t="shared" si="6"/>
        <v>0</v>
      </c>
      <c r="AA18" s="13">
        <f t="shared" si="6"/>
        <v>0</v>
      </c>
      <c r="AB18" s="13">
        <f t="shared" si="6"/>
        <v>0</v>
      </c>
      <c r="AC18" s="13">
        <f t="shared" si="6"/>
        <v>0</v>
      </c>
      <c r="AD18" s="13">
        <f t="shared" si="6"/>
        <v>0</v>
      </c>
      <c r="AE18" s="13">
        <f t="shared" si="6"/>
        <v>0</v>
      </c>
      <c r="AF18" s="13">
        <f t="shared" si="6"/>
        <v>0</v>
      </c>
      <c r="AG18" s="13">
        <f t="shared" si="6"/>
        <v>0</v>
      </c>
      <c r="AH18" s="13">
        <f t="shared" si="6"/>
        <v>0</v>
      </c>
      <c r="AI18" s="13">
        <f t="shared" si="6"/>
        <v>0</v>
      </c>
      <c r="AJ18" s="13">
        <f t="shared" si="6"/>
        <v>0</v>
      </c>
      <c r="AK18" s="13">
        <f t="shared" si="6"/>
        <v>0</v>
      </c>
      <c r="AL18" s="13">
        <f>SUM(AL2:AL7,AL8,AL9:AL13)</f>
        <v>0</v>
      </c>
      <c r="AM18" s="53"/>
      <c r="AN18" s="14"/>
      <c r="AO18" s="14"/>
      <c r="AP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row>
    <row r="19" spans="1:414" hidden="1" x14ac:dyDescent="0.3">
      <c r="A19" s="10"/>
      <c r="B19" s="11"/>
      <c r="C19" s="11"/>
      <c r="D19" s="11"/>
      <c r="E19" s="11" t="s">
        <v>59</v>
      </c>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
    </row>
    <row r="20" spans="1:414" ht="58.2" hidden="1" x14ac:dyDescent="0.3">
      <c r="A20" s="10"/>
      <c r="B20" s="11"/>
      <c r="C20" s="11"/>
      <c r="D20" s="11"/>
      <c r="E20" s="12" t="str">
        <f t="shared" ref="E20:AL20" si="7">E1</f>
        <v>Lexi</v>
      </c>
      <c r="F20" s="12" t="str">
        <f t="shared" si="7"/>
        <v>Dara</v>
      </c>
      <c r="G20" s="12" t="str">
        <f t="shared" si="7"/>
        <v>Mia</v>
      </c>
      <c r="H20" s="12" t="str">
        <f t="shared" si="7"/>
        <v>Jay</v>
      </c>
      <c r="I20" s="12" t="str">
        <f t="shared" si="7"/>
        <v>Pupil Name 5</v>
      </c>
      <c r="J20" s="12" t="str">
        <f t="shared" si="7"/>
        <v>Pupil Name 6</v>
      </c>
      <c r="K20" s="12" t="str">
        <f t="shared" si="7"/>
        <v>Pupil Name 7</v>
      </c>
      <c r="L20" s="12" t="str">
        <f t="shared" si="7"/>
        <v>Pupil Name 8</v>
      </c>
      <c r="M20" s="12" t="str">
        <f t="shared" si="7"/>
        <v>Pupil Name 9</v>
      </c>
      <c r="N20" s="12" t="str">
        <f t="shared" si="7"/>
        <v>Pupil Name 10</v>
      </c>
      <c r="O20" s="12" t="str">
        <f t="shared" si="7"/>
        <v>Pupil Name 11</v>
      </c>
      <c r="P20" s="12" t="str">
        <f t="shared" si="7"/>
        <v>Pupil Name 12</v>
      </c>
      <c r="Q20" s="12" t="str">
        <f t="shared" si="7"/>
        <v>Pupil Name 13</v>
      </c>
      <c r="R20" s="12" t="str">
        <f t="shared" si="7"/>
        <v>Pupil Name 14</v>
      </c>
      <c r="S20" s="12" t="str">
        <f t="shared" si="7"/>
        <v>Pupil Name 15</v>
      </c>
      <c r="T20" s="12" t="str">
        <f t="shared" si="7"/>
        <v>Pupil Name 16</v>
      </c>
      <c r="U20" s="12" t="str">
        <f t="shared" si="7"/>
        <v>Pupil Name 17</v>
      </c>
      <c r="V20" s="12" t="str">
        <f t="shared" si="7"/>
        <v>Pupil Name 18</v>
      </c>
      <c r="W20" s="12" t="str">
        <f t="shared" si="7"/>
        <v>Pupil Name 19</v>
      </c>
      <c r="X20" s="12" t="str">
        <f t="shared" si="7"/>
        <v>Pupil Name 20</v>
      </c>
      <c r="Y20" s="12" t="str">
        <f t="shared" si="7"/>
        <v>Pupil Name 21</v>
      </c>
      <c r="Z20" s="12" t="str">
        <f t="shared" si="7"/>
        <v>Pupil Name 22</v>
      </c>
      <c r="AA20" s="12" t="str">
        <f t="shared" si="7"/>
        <v>Pupil Name 23</v>
      </c>
      <c r="AB20" s="12" t="str">
        <f t="shared" si="7"/>
        <v>Pupil Name 24</v>
      </c>
      <c r="AC20" s="12" t="str">
        <f t="shared" si="7"/>
        <v>Pupil Name 25</v>
      </c>
      <c r="AD20" s="12" t="str">
        <f t="shared" si="7"/>
        <v>Pupil Name 26</v>
      </c>
      <c r="AE20" s="12" t="str">
        <f t="shared" si="7"/>
        <v>Pupil Name 27</v>
      </c>
      <c r="AF20" s="12" t="str">
        <f t="shared" si="7"/>
        <v>Pupil Name 28</v>
      </c>
      <c r="AG20" s="12" t="str">
        <f t="shared" si="7"/>
        <v>Pupil Name 29</v>
      </c>
      <c r="AH20" s="12" t="str">
        <f t="shared" si="7"/>
        <v>Pupil Name 30</v>
      </c>
      <c r="AI20" s="12" t="str">
        <f t="shared" si="7"/>
        <v>Pupil Name 31</v>
      </c>
      <c r="AJ20" s="12" t="str">
        <f t="shared" si="7"/>
        <v>Pupil Name 32</v>
      </c>
      <c r="AK20" s="12" t="str">
        <f t="shared" si="7"/>
        <v>Pupil Name 33</v>
      </c>
      <c r="AL20" s="12" t="str">
        <f t="shared" si="7"/>
        <v>Pupil Name 34</v>
      </c>
    </row>
    <row r="21" spans="1:414" ht="0.6" hidden="1" x14ac:dyDescent="0.3">
      <c r="A21" s="10"/>
      <c r="B21" s="11"/>
      <c r="C21" s="11"/>
      <c r="D21" s="11"/>
      <c r="E21" s="11">
        <f t="shared" ref="E21:AL21" si="8">E18</f>
        <v>40</v>
      </c>
      <c r="F21" s="11">
        <f t="shared" si="8"/>
        <v>14</v>
      </c>
      <c r="G21" s="11">
        <f t="shared" si="8"/>
        <v>26</v>
      </c>
      <c r="H21" s="11">
        <f t="shared" si="8"/>
        <v>35</v>
      </c>
      <c r="I21" s="11">
        <f t="shared" si="8"/>
        <v>0</v>
      </c>
      <c r="J21" s="11">
        <f t="shared" si="8"/>
        <v>0</v>
      </c>
      <c r="K21" s="11">
        <f t="shared" si="8"/>
        <v>0</v>
      </c>
      <c r="L21" s="11">
        <f t="shared" si="8"/>
        <v>0</v>
      </c>
      <c r="M21" s="11">
        <f t="shared" si="8"/>
        <v>0</v>
      </c>
      <c r="N21" s="11">
        <f t="shared" si="8"/>
        <v>0</v>
      </c>
      <c r="O21" s="11">
        <f t="shared" si="8"/>
        <v>0</v>
      </c>
      <c r="P21" s="11">
        <f t="shared" si="8"/>
        <v>0</v>
      </c>
      <c r="Q21" s="11">
        <f t="shared" si="8"/>
        <v>0</v>
      </c>
      <c r="R21" s="11">
        <f t="shared" si="8"/>
        <v>0</v>
      </c>
      <c r="S21" s="11">
        <f t="shared" si="8"/>
        <v>0</v>
      </c>
      <c r="T21" s="11">
        <f t="shared" si="8"/>
        <v>0</v>
      </c>
      <c r="U21" s="11">
        <f t="shared" si="8"/>
        <v>0</v>
      </c>
      <c r="V21" s="11">
        <f t="shared" si="8"/>
        <v>0</v>
      </c>
      <c r="W21" s="11">
        <f t="shared" si="8"/>
        <v>0</v>
      </c>
      <c r="X21" s="11">
        <f t="shared" si="8"/>
        <v>0</v>
      </c>
      <c r="Y21" s="11">
        <f t="shared" si="8"/>
        <v>0</v>
      </c>
      <c r="Z21" s="11">
        <f t="shared" si="8"/>
        <v>0</v>
      </c>
      <c r="AA21" s="11">
        <f t="shared" si="8"/>
        <v>0</v>
      </c>
      <c r="AB21" s="11">
        <f t="shared" si="8"/>
        <v>0</v>
      </c>
      <c r="AC21" s="11">
        <f t="shared" si="8"/>
        <v>0</v>
      </c>
      <c r="AD21" s="11">
        <f t="shared" si="8"/>
        <v>0</v>
      </c>
      <c r="AE21" s="11">
        <f t="shared" si="8"/>
        <v>0</v>
      </c>
      <c r="AF21" s="11">
        <f t="shared" si="8"/>
        <v>0</v>
      </c>
      <c r="AG21" s="11">
        <f t="shared" si="8"/>
        <v>0</v>
      </c>
      <c r="AH21" s="11">
        <f t="shared" si="8"/>
        <v>0</v>
      </c>
      <c r="AI21" s="11">
        <f t="shared" si="8"/>
        <v>0</v>
      </c>
      <c r="AJ21" s="11">
        <f t="shared" si="8"/>
        <v>0</v>
      </c>
      <c r="AK21" s="11">
        <f t="shared" si="8"/>
        <v>0</v>
      </c>
      <c r="AL21" s="11">
        <f t="shared" si="8"/>
        <v>0</v>
      </c>
    </row>
    <row r="22" spans="1:414" s="14" customFormat="1" x14ac:dyDescent="0.3">
      <c r="A22" s="149"/>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row>
    <row r="23" spans="1:414" ht="23.4" x14ac:dyDescent="0.45">
      <c r="A23" s="149"/>
      <c r="B23" s="149"/>
      <c r="C23" s="187" t="s">
        <v>69</v>
      </c>
      <c r="D23" s="188"/>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90"/>
      <c r="AM23" s="185"/>
      <c r="AN23" s="149"/>
      <c r="AO23" s="149"/>
    </row>
    <row r="24" spans="1:414" ht="33.75" customHeight="1" x14ac:dyDescent="0.3">
      <c r="A24" s="149"/>
      <c r="B24" s="149"/>
      <c r="C24" s="170" t="s">
        <v>68</v>
      </c>
      <c r="D24" s="186"/>
      <c r="E24" s="191" t="s">
        <v>89</v>
      </c>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3"/>
      <c r="AM24" s="185"/>
      <c r="AN24" s="149"/>
      <c r="AO24" s="149"/>
    </row>
    <row r="25" spans="1:414" ht="98.4" customHeight="1" x14ac:dyDescent="0.3">
      <c r="A25" s="149"/>
      <c r="B25" s="149"/>
      <c r="C25" s="194"/>
      <c r="D25" s="195"/>
      <c r="E25" s="36" t="str" cm="1">
        <f t="array" ref="E25:AL26">_xlfn._xlws.SORT(E20:AL21,2,VLOOKUP(C24,SortOption[],2,FALSE),TRUE)</f>
        <v>Lexi</v>
      </c>
      <c r="F25" s="36" t="str">
        <v>Jay</v>
      </c>
      <c r="G25" s="36" t="str">
        <v>Mia</v>
      </c>
      <c r="H25" s="36" t="str">
        <v>Dara</v>
      </c>
      <c r="I25" s="36" t="str">
        <v>Pupil Name 5</v>
      </c>
      <c r="J25" s="36" t="str">
        <v>Pupil Name 6</v>
      </c>
      <c r="K25" s="36" t="str">
        <v>Pupil Name 7</v>
      </c>
      <c r="L25" s="36" t="str">
        <v>Pupil Name 8</v>
      </c>
      <c r="M25" s="36" t="str">
        <v>Pupil Name 9</v>
      </c>
      <c r="N25" s="36" t="str">
        <v>Pupil Name 10</v>
      </c>
      <c r="O25" s="36" t="str">
        <v>Pupil Name 11</v>
      </c>
      <c r="P25" s="36" t="str">
        <v>Pupil Name 12</v>
      </c>
      <c r="Q25" s="36" t="str">
        <v>Pupil Name 13</v>
      </c>
      <c r="R25" s="36" t="str">
        <v>Pupil Name 14</v>
      </c>
      <c r="S25" s="36" t="str">
        <v>Pupil Name 15</v>
      </c>
      <c r="T25" s="36" t="str">
        <v>Pupil Name 16</v>
      </c>
      <c r="U25" s="36" t="str">
        <v>Pupil Name 17</v>
      </c>
      <c r="V25" s="36" t="str">
        <v>Pupil Name 18</v>
      </c>
      <c r="W25" s="36" t="str">
        <v>Pupil Name 19</v>
      </c>
      <c r="X25" s="36" t="str">
        <v>Pupil Name 20</v>
      </c>
      <c r="Y25" s="36" t="str">
        <v>Pupil Name 21</v>
      </c>
      <c r="Z25" s="36" t="str">
        <v>Pupil Name 22</v>
      </c>
      <c r="AA25" s="36" t="str">
        <v>Pupil Name 23</v>
      </c>
      <c r="AB25" s="36" t="str">
        <v>Pupil Name 24</v>
      </c>
      <c r="AC25" s="36" t="str">
        <v>Pupil Name 25</v>
      </c>
      <c r="AD25" s="36" t="str">
        <v>Pupil Name 26</v>
      </c>
      <c r="AE25" s="36" t="str">
        <v>Pupil Name 27</v>
      </c>
      <c r="AF25" s="36" t="str">
        <v>Pupil Name 28</v>
      </c>
      <c r="AG25" s="36" t="str">
        <v>Pupil Name 29</v>
      </c>
      <c r="AH25" s="36" t="str">
        <v>Pupil Name 30</v>
      </c>
      <c r="AI25" s="36" t="str">
        <v>Pupil Name 31</v>
      </c>
      <c r="AJ25" s="36" t="str">
        <v>Pupil Name 32</v>
      </c>
      <c r="AK25" s="36" t="str">
        <v>Pupil Name 33</v>
      </c>
      <c r="AL25" s="37" t="str">
        <v>Pupil Name 34</v>
      </c>
      <c r="AM25" s="185"/>
      <c r="AN25" s="149"/>
      <c r="AO25" s="149"/>
    </row>
    <row r="26" spans="1:414" ht="23.4" customHeight="1" x14ac:dyDescent="0.3">
      <c r="A26" s="149"/>
      <c r="B26" s="149"/>
      <c r="C26" s="196" t="s">
        <v>92</v>
      </c>
      <c r="D26" s="197"/>
      <c r="E26" s="40">
        <v>40</v>
      </c>
      <c r="F26" s="38">
        <v>35</v>
      </c>
      <c r="G26" s="38">
        <v>26</v>
      </c>
      <c r="H26" s="38">
        <v>14</v>
      </c>
      <c r="I26" s="38">
        <v>0</v>
      </c>
      <c r="J26" s="38">
        <v>0</v>
      </c>
      <c r="K26" s="38">
        <v>0</v>
      </c>
      <c r="L26" s="38">
        <v>0</v>
      </c>
      <c r="M26" s="38">
        <v>0</v>
      </c>
      <c r="N26" s="38">
        <v>0</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9">
        <v>0</v>
      </c>
      <c r="AM26" s="149"/>
      <c r="AN26" s="149"/>
      <c r="AO26" s="149"/>
    </row>
    <row r="27" spans="1:414" x14ac:dyDescent="0.3">
      <c r="A27" s="149"/>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row>
    <row r="28" spans="1:414" ht="23.4" x14ac:dyDescent="0.45">
      <c r="A28" s="164" t="s">
        <v>70</v>
      </c>
      <c r="B28" s="165"/>
      <c r="C28" s="166"/>
      <c r="D28" s="167"/>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row>
    <row r="29" spans="1:414" ht="66" customHeight="1" x14ac:dyDescent="0.3">
      <c r="A29" s="168" t="s">
        <v>90</v>
      </c>
      <c r="B29" s="169"/>
      <c r="C29" s="170" t="s">
        <v>67</v>
      </c>
      <c r="D29" s="171"/>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row>
    <row r="30" spans="1:414" ht="19.95" customHeight="1" x14ac:dyDescent="0.3">
      <c r="A30" s="41" t="s">
        <v>61</v>
      </c>
      <c r="B30" s="70" t="s">
        <v>60</v>
      </c>
      <c r="C30" s="102" t="s">
        <v>6</v>
      </c>
      <c r="D30" s="69" t="s">
        <v>91</v>
      </c>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row>
    <row r="31" spans="1:414" ht="49.5" customHeight="1" x14ac:dyDescent="0.3">
      <c r="A31" s="248" cm="1">
        <f t="array" ref="A31:D42">_xlfn._xlws.SORT(AP2:AS13,4,VLOOKUP(C29,SortOption[],2,FALSE))</f>
        <v>10</v>
      </c>
      <c r="B31" s="71" t="str">
        <v>Orders and distinguishes between sets without counting</v>
      </c>
      <c r="C31" s="243">
        <v>35</v>
      </c>
      <c r="D31" s="244">
        <v>6</v>
      </c>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row>
    <row r="32" spans="1:414" ht="49.5" customHeight="1" x14ac:dyDescent="0.3">
      <c r="A32" s="248">
        <v>8</v>
      </c>
      <c r="B32" s="71" t="str">
        <v>Participates in activities that involve number</v>
      </c>
      <c r="C32" s="243">
        <v>28</v>
      </c>
      <c r="D32" s="245">
        <v>8</v>
      </c>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row>
    <row r="33" spans="1:41" ht="49.5" customHeight="1" x14ac:dyDescent="0.3">
      <c r="A33" s="248">
        <v>9</v>
      </c>
      <c r="B33" s="71" t="str">
        <v>Identifies shapes in a variety of different orientations</v>
      </c>
      <c r="C33" s="243">
        <v>33</v>
      </c>
      <c r="D33" s="245">
        <v>8</v>
      </c>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row>
    <row r="34" spans="1:41" ht="49.5" customHeight="1" x14ac:dyDescent="0.3">
      <c r="A34" s="248">
        <v>8</v>
      </c>
      <c r="B34" s="71" t="str">
        <v>Identifies, recognises and estimates ‘more’ or ‘less’ in the real-life context and/or play</v>
      </c>
      <c r="C34" s="243">
        <v>31</v>
      </c>
      <c r="D34" s="245">
        <v>9</v>
      </c>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row>
    <row r="35" spans="1:41" ht="49.5" customHeight="1" x14ac:dyDescent="0.3">
      <c r="A35" s="248">
        <v>10</v>
      </c>
      <c r="B35" s="71" t="str">
        <v>Matches numerals to sets and to other numerals in a variety of contexts</v>
      </c>
      <c r="C35" s="243">
        <v>36</v>
      </c>
      <c r="D35" s="245">
        <v>9</v>
      </c>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row>
    <row r="36" spans="1:41" ht="49.5" customHeight="1" x14ac:dyDescent="0.3">
      <c r="A36" s="248">
        <v>10</v>
      </c>
      <c r="B36" s="71" t="str">
        <v>Uses comparative language to compare sets to at least 10</v>
      </c>
      <c r="C36" s="243">
        <v>38</v>
      </c>
      <c r="D36" s="245">
        <v>9</v>
      </c>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row>
    <row r="37" spans="1:41" ht="49.5" customHeight="1" x14ac:dyDescent="0.3">
      <c r="A37" s="248">
        <v>8</v>
      </c>
      <c r="B37" s="71" t="str">
        <v>Recognises numbers, initially within 10</v>
      </c>
      <c r="C37" s="243">
        <v>27</v>
      </c>
      <c r="D37" s="245">
        <v>10</v>
      </c>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row>
    <row r="38" spans="1:41" ht="49.5" customHeight="1" x14ac:dyDescent="0.3">
      <c r="A38" s="248">
        <v>8</v>
      </c>
      <c r="B38" s="71" t="str">
        <v xml:space="preserve">Explores how the appearance of a set has no effect on the overall total </v>
      </c>
      <c r="C38" s="243">
        <v>29</v>
      </c>
      <c r="D38" s="245">
        <v>10</v>
      </c>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row>
    <row r="39" spans="1:41" ht="49.5" customHeight="1" x14ac:dyDescent="0.3">
      <c r="A39" s="248">
        <v>9</v>
      </c>
      <c r="B39" s="71" t="str">
        <v>Visualises how a shape will look when moved</v>
      </c>
      <c r="C39" s="243">
        <v>34</v>
      </c>
      <c r="D39" s="245">
        <v>10</v>
      </c>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row>
    <row r="40" spans="1:41" ht="49.5" customHeight="1" x14ac:dyDescent="0.3">
      <c r="A40" s="248">
        <v>8</v>
      </c>
      <c r="B40" s="71" t="str">
        <v>Explores various arrangements of manipulatives to prompt different mental images of numbers up to 10, while developing a sense of each number</v>
      </c>
      <c r="C40" s="243">
        <v>30</v>
      </c>
      <c r="D40" s="245">
        <v>11</v>
      </c>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row>
    <row r="41" spans="1:41" ht="49.5" customHeight="1" x14ac:dyDescent="0.3">
      <c r="A41" s="248">
        <v>10</v>
      </c>
      <c r="B41" s="71" t="str">
        <v>Participates in grouping and swapping activities that involve making ten</v>
      </c>
      <c r="C41" s="243">
        <v>37</v>
      </c>
      <c r="D41" s="245">
        <v>11</v>
      </c>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row>
    <row r="42" spans="1:41" ht="49.5" customHeight="1" x14ac:dyDescent="0.3">
      <c r="A42" s="249">
        <v>8</v>
      </c>
      <c r="B42" s="35" t="str">
        <v>Explains ordinality using the language of after, before and in-between</v>
      </c>
      <c r="C42" s="246">
        <v>32</v>
      </c>
      <c r="D42" s="247">
        <v>14</v>
      </c>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row>
    <row r="43" spans="1:41" x14ac:dyDescent="0.3">
      <c r="A43" s="149"/>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row>
  </sheetData>
  <mergeCells count="23">
    <mergeCell ref="B18:D18"/>
    <mergeCell ref="A27:AO27"/>
    <mergeCell ref="A28:D28"/>
    <mergeCell ref="E28:AO43"/>
    <mergeCell ref="A29:B29"/>
    <mergeCell ref="C29:D29"/>
    <mergeCell ref="A43:D43"/>
    <mergeCell ref="D10:D13"/>
    <mergeCell ref="D8:D9"/>
    <mergeCell ref="D2:D7"/>
    <mergeCell ref="A22:AO22"/>
    <mergeCell ref="A23:B26"/>
    <mergeCell ref="C23:AL23"/>
    <mergeCell ref="AM23:AO26"/>
    <mergeCell ref="C24:D24"/>
    <mergeCell ref="E24:AL24"/>
    <mergeCell ref="C25:D25"/>
    <mergeCell ref="C26:D26"/>
    <mergeCell ref="B14:AM14"/>
    <mergeCell ref="A15:A18"/>
    <mergeCell ref="B15:D15"/>
    <mergeCell ref="B16:D16"/>
    <mergeCell ref="B17:D1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59AFEB-5EDB-4EF6-BE78-1C8FFE920698}">
          <x14:formula1>
            <xm:f>Helper!$A$4:$A$5</xm:f>
          </x14:formula1>
          <xm:sqref>C24 C29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5CEAD-714F-45F4-A2A6-FCA75273D54E}">
  <sheetPr>
    <tabColor rgb="FFED7D31"/>
  </sheetPr>
  <dimension ref="A1:OX49"/>
  <sheetViews>
    <sheetView zoomScale="70" zoomScaleNormal="70" workbookViewId="0">
      <pane ySplit="1" topLeftCell="A2" activePane="bottomLeft" state="frozen"/>
      <selection pane="bottomLeft" activeCell="E1" sqref="E1"/>
    </sheetView>
  </sheetViews>
  <sheetFormatPr defaultColWidth="8.6640625" defaultRowHeight="14.4" x14ac:dyDescent="0.3"/>
  <cols>
    <col min="1" max="1" width="7.33203125" style="8" customWidth="1"/>
    <col min="2" max="2" width="58.6640625" customWidth="1"/>
    <col min="3" max="3" width="13.109375" customWidth="1"/>
    <col min="4" max="4" width="15" customWidth="1"/>
    <col min="5" max="38" width="4.6640625" bestFit="1" customWidth="1"/>
    <col min="39" max="39" width="6.33203125" customWidth="1"/>
    <col min="42" max="42" width="8.6640625" hidden="1" customWidth="1"/>
    <col min="43" max="43" width="29.109375" hidden="1" customWidth="1"/>
    <col min="44" max="45" width="8.6640625" hidden="1" customWidth="1"/>
  </cols>
  <sheetData>
    <row r="1" spans="1:45" ht="81.75" customHeight="1" x14ac:dyDescent="0.3">
      <c r="A1" s="28" t="s">
        <v>56</v>
      </c>
      <c r="B1" s="29" t="s">
        <v>64</v>
      </c>
      <c r="C1" s="28" t="s">
        <v>6</v>
      </c>
      <c r="D1" s="28" t="s">
        <v>63</v>
      </c>
      <c r="E1" s="30" t="str">
        <f>'Assessment 1'!E1</f>
        <v>Lexi</v>
      </c>
      <c r="F1" s="30" t="str">
        <f>'Assessment 1'!F1</f>
        <v>Dara</v>
      </c>
      <c r="G1" s="30" t="str">
        <f>'Assessment 1'!G1</f>
        <v>Mia</v>
      </c>
      <c r="H1" s="30" t="str">
        <f>'Assessment 1'!H1</f>
        <v>Jay</v>
      </c>
      <c r="I1" s="30" t="str">
        <f>'Assessment 1'!I1</f>
        <v>Pupil Name 5</v>
      </c>
      <c r="J1" s="30" t="str">
        <f>'Assessment 1'!J1</f>
        <v>Pupil Name 6</v>
      </c>
      <c r="K1" s="30" t="str">
        <f>'Assessment 1'!K1</f>
        <v>Pupil Name 7</v>
      </c>
      <c r="L1" s="30" t="str">
        <f>'Assessment 1'!L1</f>
        <v>Pupil Name 8</v>
      </c>
      <c r="M1" s="30" t="str">
        <f>'Assessment 1'!M1</f>
        <v>Pupil Name 9</v>
      </c>
      <c r="N1" s="30" t="str">
        <f>'Assessment 1'!N1</f>
        <v>Pupil Name 10</v>
      </c>
      <c r="O1" s="30" t="str">
        <f>'Assessment 1'!O1</f>
        <v>Pupil Name 11</v>
      </c>
      <c r="P1" s="30" t="str">
        <f>'Assessment 1'!P1</f>
        <v>Pupil Name 12</v>
      </c>
      <c r="Q1" s="30" t="str">
        <f>'Assessment 1'!Q1</f>
        <v>Pupil Name 13</v>
      </c>
      <c r="R1" s="30" t="str">
        <f>'Assessment 1'!R1</f>
        <v>Pupil Name 14</v>
      </c>
      <c r="S1" s="30" t="str">
        <f>'Assessment 1'!S1</f>
        <v>Pupil Name 15</v>
      </c>
      <c r="T1" s="30" t="str">
        <f>'Assessment 1'!T1</f>
        <v>Pupil Name 16</v>
      </c>
      <c r="U1" s="30" t="str">
        <f>'Assessment 1'!U1</f>
        <v>Pupil Name 17</v>
      </c>
      <c r="V1" s="30" t="str">
        <f>'Assessment 1'!V1</f>
        <v>Pupil Name 18</v>
      </c>
      <c r="W1" s="30" t="str">
        <f>'Assessment 1'!W1</f>
        <v>Pupil Name 19</v>
      </c>
      <c r="X1" s="30" t="str">
        <f>'Assessment 1'!X1</f>
        <v>Pupil Name 20</v>
      </c>
      <c r="Y1" s="30" t="str">
        <f>'Assessment 1'!Y1</f>
        <v>Pupil Name 21</v>
      </c>
      <c r="Z1" s="30" t="str">
        <f>'Assessment 1'!Z1</f>
        <v>Pupil Name 22</v>
      </c>
      <c r="AA1" s="30" t="str">
        <f>'Assessment 1'!AA1</f>
        <v>Pupil Name 23</v>
      </c>
      <c r="AB1" s="30" t="str">
        <f>'Assessment 1'!AB1</f>
        <v>Pupil Name 24</v>
      </c>
      <c r="AC1" s="30" t="str">
        <f>'Assessment 1'!AC1</f>
        <v>Pupil Name 25</v>
      </c>
      <c r="AD1" s="30" t="str">
        <f>'Assessment 1'!AD1</f>
        <v>Pupil Name 26</v>
      </c>
      <c r="AE1" s="30" t="str">
        <f>'Assessment 1'!AE1</f>
        <v>Pupil Name 27</v>
      </c>
      <c r="AF1" s="30" t="str">
        <f>'Assessment 1'!AF1</f>
        <v>Pupil Name 28</v>
      </c>
      <c r="AG1" s="30" t="str">
        <f>'Assessment 1'!AG1</f>
        <v>Pupil Name 29</v>
      </c>
      <c r="AH1" s="30" t="str">
        <f>'Assessment 1'!AH1</f>
        <v>Pupil Name 30</v>
      </c>
      <c r="AI1" s="30" t="str">
        <f>'Assessment 1'!AI1</f>
        <v>Pupil Name 31</v>
      </c>
      <c r="AJ1" s="30" t="str">
        <f>'Assessment 1'!AJ1</f>
        <v>Pupil Name 32</v>
      </c>
      <c r="AK1" s="30" t="str">
        <f>'Assessment 1'!AK1</f>
        <v>Pupil Name 33</v>
      </c>
      <c r="AL1" s="30" t="str">
        <f>'Assessment 1'!AL1</f>
        <v>Pupil Name 34</v>
      </c>
      <c r="AM1" s="52" t="s">
        <v>5</v>
      </c>
      <c r="AN1" s="54"/>
      <c r="AO1" s="14"/>
      <c r="AP1" s="11" t="s">
        <v>62</v>
      </c>
      <c r="AQ1" s="11"/>
      <c r="AR1" s="11"/>
      <c r="AS1" s="11"/>
    </row>
    <row r="2" spans="1:45" ht="24.6" customHeight="1" x14ac:dyDescent="0.3">
      <c r="A2" s="89">
        <v>11</v>
      </c>
      <c r="B2" s="87" t="s">
        <v>172</v>
      </c>
      <c r="C2" s="31">
        <v>39</v>
      </c>
      <c r="D2" s="162" t="s">
        <v>24</v>
      </c>
      <c r="E2" s="90">
        <v>2</v>
      </c>
      <c r="F2" s="90">
        <v>4</v>
      </c>
      <c r="G2" s="90">
        <v>3</v>
      </c>
      <c r="H2" s="90">
        <v>1</v>
      </c>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15">
        <f t="shared" ref="AM2:AM16" si="0">SUM(E2:AL2)</f>
        <v>10</v>
      </c>
      <c r="AN2" s="14"/>
      <c r="AO2" s="14"/>
      <c r="AP2" s="11">
        <f t="shared" ref="AP2:AR16" si="1">A2</f>
        <v>11</v>
      </c>
      <c r="AQ2" s="11" t="str">
        <f t="shared" si="1"/>
        <v xml:space="preserve">Explores and identifies the different attributes </v>
      </c>
      <c r="AR2" s="11">
        <f t="shared" si="1"/>
        <v>39</v>
      </c>
      <c r="AS2" s="11">
        <f t="shared" ref="AS2:AS16" si="2">AM2</f>
        <v>10</v>
      </c>
    </row>
    <row r="3" spans="1:45" ht="48" customHeight="1" x14ac:dyDescent="0.3">
      <c r="A3" s="89">
        <v>11</v>
      </c>
      <c r="B3" s="87" t="s">
        <v>173</v>
      </c>
      <c r="C3" s="31">
        <v>40</v>
      </c>
      <c r="D3" s="160"/>
      <c r="E3" s="91">
        <v>2</v>
      </c>
      <c r="F3" s="91">
        <v>4</v>
      </c>
      <c r="G3" s="91">
        <v>4</v>
      </c>
      <c r="H3" s="91">
        <v>0</v>
      </c>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15">
        <f t="shared" si="0"/>
        <v>10</v>
      </c>
      <c r="AN3" s="14"/>
      <c r="AO3" s="14"/>
      <c r="AP3" s="11">
        <f t="shared" si="1"/>
        <v>11</v>
      </c>
      <c r="AQ3" s="11" t="str">
        <f t="shared" si="1"/>
        <v>Makes direct comparisons of objects, containers or surfaces to compare measurable attributes and develop an understanding of same</v>
      </c>
      <c r="AR3" s="11">
        <f t="shared" si="1"/>
        <v>40</v>
      </c>
      <c r="AS3" s="11">
        <f t="shared" si="2"/>
        <v>10</v>
      </c>
    </row>
    <row r="4" spans="1:45" ht="33.75" customHeight="1" x14ac:dyDescent="0.3">
      <c r="A4" s="89">
        <v>11</v>
      </c>
      <c r="B4" s="88" t="s">
        <v>174</v>
      </c>
      <c r="C4" s="31">
        <v>41</v>
      </c>
      <c r="D4" s="160"/>
      <c r="E4" s="92">
        <v>3</v>
      </c>
      <c r="F4" s="92">
        <v>3</v>
      </c>
      <c r="G4" s="92">
        <v>3</v>
      </c>
      <c r="H4" s="92">
        <v>1</v>
      </c>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15">
        <f t="shared" si="0"/>
        <v>10</v>
      </c>
      <c r="AN4" s="14"/>
      <c r="AO4" s="14"/>
      <c r="AP4" s="11">
        <f t="shared" si="1"/>
        <v>11</v>
      </c>
      <c r="AQ4" s="11" t="str">
        <f t="shared" si="1"/>
        <v>Chooses an object from a group of objects for a purpose based on a particular attribute</v>
      </c>
      <c r="AR4" s="11">
        <f t="shared" si="1"/>
        <v>41</v>
      </c>
      <c r="AS4" s="11">
        <f t="shared" si="2"/>
        <v>10</v>
      </c>
    </row>
    <row r="5" spans="1:45" ht="33" customHeight="1" x14ac:dyDescent="0.3">
      <c r="A5" s="89">
        <v>11</v>
      </c>
      <c r="B5" s="88" t="s">
        <v>175</v>
      </c>
      <c r="C5" s="31">
        <v>42</v>
      </c>
      <c r="D5" s="161"/>
      <c r="E5" s="92">
        <v>2</v>
      </c>
      <c r="F5" s="92">
        <v>4</v>
      </c>
      <c r="G5" s="92">
        <v>3</v>
      </c>
      <c r="H5" s="92">
        <v>4</v>
      </c>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15">
        <f t="shared" si="0"/>
        <v>13</v>
      </c>
      <c r="AN5" s="14"/>
      <c r="AO5" s="14"/>
      <c r="AP5" s="11">
        <f t="shared" si="1"/>
        <v>11</v>
      </c>
      <c r="AQ5" s="11" t="str">
        <f t="shared" si="1"/>
        <v>Describes and discriminates between items using appropriate comparative language</v>
      </c>
      <c r="AR5" s="11">
        <f t="shared" si="1"/>
        <v>42</v>
      </c>
      <c r="AS5" s="11">
        <f t="shared" si="2"/>
        <v>13</v>
      </c>
    </row>
    <row r="6" spans="1:45" ht="28.8" x14ac:dyDescent="0.3">
      <c r="A6" s="95">
        <v>12</v>
      </c>
      <c r="B6" s="93" t="s">
        <v>176</v>
      </c>
      <c r="C6" s="31">
        <v>43</v>
      </c>
      <c r="D6" s="159" t="s">
        <v>186</v>
      </c>
      <c r="E6" s="96">
        <v>4</v>
      </c>
      <c r="F6" s="96">
        <v>4</v>
      </c>
      <c r="G6" s="96">
        <v>2</v>
      </c>
      <c r="H6" s="96">
        <v>1</v>
      </c>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15">
        <f t="shared" si="0"/>
        <v>11</v>
      </c>
      <c r="AN6" s="14"/>
      <c r="AO6" s="14"/>
      <c r="AP6" s="11">
        <f t="shared" si="1"/>
        <v>12</v>
      </c>
      <c r="AQ6" s="11" t="str">
        <f t="shared" si="1"/>
        <v>Explores the relationship between numbers 1-9 and also their relationship to 10</v>
      </c>
      <c r="AR6" s="11">
        <f t="shared" si="1"/>
        <v>43</v>
      </c>
      <c r="AS6" s="11">
        <f t="shared" si="2"/>
        <v>11</v>
      </c>
    </row>
    <row r="7" spans="1:45" ht="22.5" customHeight="1" x14ac:dyDescent="0.3">
      <c r="A7" s="95">
        <v>12</v>
      </c>
      <c r="B7" s="93" t="s">
        <v>177</v>
      </c>
      <c r="C7" s="31">
        <v>44</v>
      </c>
      <c r="D7" s="160"/>
      <c r="E7" s="96">
        <v>1</v>
      </c>
      <c r="F7" s="96">
        <v>3</v>
      </c>
      <c r="G7" s="96">
        <v>1</v>
      </c>
      <c r="H7" s="96">
        <v>2</v>
      </c>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16">
        <f t="shared" si="0"/>
        <v>7</v>
      </c>
      <c r="AN7" s="14"/>
      <c r="AO7" s="14"/>
      <c r="AP7" s="11">
        <f t="shared" si="1"/>
        <v>12</v>
      </c>
      <c r="AQ7" s="11" t="str">
        <f t="shared" si="1"/>
        <v>Partitions sets of 2 or more objects</v>
      </c>
      <c r="AR7" s="11">
        <f t="shared" si="1"/>
        <v>44</v>
      </c>
      <c r="AS7" s="11">
        <f t="shared" si="2"/>
        <v>7</v>
      </c>
    </row>
    <row r="8" spans="1:45" ht="30.6" customHeight="1" x14ac:dyDescent="0.3">
      <c r="A8" s="95">
        <v>12</v>
      </c>
      <c r="B8" s="94" t="s">
        <v>178</v>
      </c>
      <c r="C8" s="31">
        <v>45</v>
      </c>
      <c r="D8" s="160"/>
      <c r="E8" s="96">
        <v>1</v>
      </c>
      <c r="F8" s="96">
        <v>3</v>
      </c>
      <c r="G8" s="96">
        <v>2</v>
      </c>
      <c r="H8" s="96">
        <v>3</v>
      </c>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15">
        <f t="shared" si="0"/>
        <v>9</v>
      </c>
      <c r="AN8" s="14"/>
      <c r="AO8" s="14"/>
      <c r="AP8" s="11">
        <f t="shared" si="1"/>
        <v>12</v>
      </c>
      <c r="AQ8" s="11" t="str">
        <f t="shared" si="1"/>
        <v>Explores how a whole object or set can be shared often in different way</v>
      </c>
      <c r="AR8" s="11">
        <f t="shared" si="1"/>
        <v>45</v>
      </c>
      <c r="AS8" s="11">
        <f t="shared" si="2"/>
        <v>9</v>
      </c>
    </row>
    <row r="9" spans="1:45" ht="24.6" customHeight="1" x14ac:dyDescent="0.3">
      <c r="A9" s="95">
        <v>12</v>
      </c>
      <c r="B9" s="94" t="s">
        <v>179</v>
      </c>
      <c r="C9" s="31">
        <v>46</v>
      </c>
      <c r="D9" s="160"/>
      <c r="E9" s="96">
        <v>0</v>
      </c>
      <c r="F9" s="96">
        <v>4</v>
      </c>
      <c r="G9" s="96">
        <v>3</v>
      </c>
      <c r="H9" s="96">
        <v>4</v>
      </c>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15">
        <f t="shared" si="0"/>
        <v>11</v>
      </c>
      <c r="AN9" s="14"/>
      <c r="AO9" s="14"/>
      <c r="AP9" s="11">
        <f t="shared" si="1"/>
        <v>12</v>
      </c>
      <c r="AQ9" s="11" t="str">
        <f t="shared" si="1"/>
        <v xml:space="preserve">Creates Number Bonds for numbers 0 to 10  </v>
      </c>
      <c r="AR9" s="11">
        <f t="shared" si="1"/>
        <v>46</v>
      </c>
      <c r="AS9" s="11">
        <f t="shared" si="2"/>
        <v>11</v>
      </c>
    </row>
    <row r="10" spans="1:45" ht="22.8" customHeight="1" x14ac:dyDescent="0.3">
      <c r="A10" s="95">
        <v>12</v>
      </c>
      <c r="B10" s="94" t="s">
        <v>180</v>
      </c>
      <c r="C10" s="31">
        <v>47</v>
      </c>
      <c r="D10" s="160"/>
      <c r="E10" s="96">
        <v>2</v>
      </c>
      <c r="F10" s="96">
        <v>4</v>
      </c>
      <c r="G10" s="96">
        <v>2</v>
      </c>
      <c r="H10" s="96">
        <v>0</v>
      </c>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15">
        <f t="shared" si="0"/>
        <v>8</v>
      </c>
      <c r="AN10" s="14"/>
      <c r="AO10" s="14"/>
      <c r="AP10" s="11">
        <f t="shared" si="1"/>
        <v>12</v>
      </c>
      <c r="AQ10" s="11" t="str">
        <f t="shared" si="1"/>
        <v xml:space="preserve">Combines sets of objects to make at least 10  </v>
      </c>
      <c r="AR10" s="11">
        <f t="shared" si="1"/>
        <v>47</v>
      </c>
      <c r="AS10" s="11">
        <f t="shared" si="2"/>
        <v>8</v>
      </c>
    </row>
    <row r="11" spans="1:45" ht="22.5" customHeight="1" x14ac:dyDescent="0.3">
      <c r="A11" s="95">
        <v>12</v>
      </c>
      <c r="B11" s="94" t="s">
        <v>181</v>
      </c>
      <c r="C11" s="31">
        <v>48</v>
      </c>
      <c r="D11" s="161"/>
      <c r="E11" s="96">
        <v>3</v>
      </c>
      <c r="F11" s="96">
        <v>3</v>
      </c>
      <c r="G11" s="96">
        <v>2</v>
      </c>
      <c r="H11" s="96">
        <v>2</v>
      </c>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15">
        <f t="shared" si="0"/>
        <v>10</v>
      </c>
      <c r="AN11" s="14"/>
      <c r="AO11" s="14"/>
      <c r="AP11" s="11">
        <f t="shared" si="1"/>
        <v>12</v>
      </c>
      <c r="AQ11" s="11" t="str">
        <f t="shared" si="1"/>
        <v>Writes a number sentence pictorially</v>
      </c>
      <c r="AR11" s="11">
        <f t="shared" si="1"/>
        <v>48</v>
      </c>
      <c r="AS11" s="11">
        <f t="shared" si="2"/>
        <v>10</v>
      </c>
    </row>
    <row r="12" spans="1:45" ht="25.5" customHeight="1" x14ac:dyDescent="0.3">
      <c r="A12" s="98">
        <v>13</v>
      </c>
      <c r="B12" s="97" t="s">
        <v>182</v>
      </c>
      <c r="C12" s="133">
        <v>49</v>
      </c>
      <c r="D12" s="159" t="s">
        <v>187</v>
      </c>
      <c r="E12" s="137">
        <v>1</v>
      </c>
      <c r="F12" s="137">
        <v>2</v>
      </c>
      <c r="G12" s="137">
        <v>3</v>
      </c>
      <c r="H12" s="137">
        <v>3</v>
      </c>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6">
        <f t="shared" si="0"/>
        <v>9</v>
      </c>
      <c r="AN12" s="14"/>
      <c r="AO12" s="14"/>
      <c r="AP12" s="11">
        <f t="shared" si="1"/>
        <v>13</v>
      </c>
      <c r="AQ12" s="11" t="str">
        <f t="shared" si="1"/>
        <v>Identifies a unit of repeat within a repeating pattern</v>
      </c>
      <c r="AR12" s="11">
        <f t="shared" si="1"/>
        <v>49</v>
      </c>
      <c r="AS12" s="11">
        <f t="shared" si="2"/>
        <v>9</v>
      </c>
    </row>
    <row r="13" spans="1:45" ht="33.75" customHeight="1" x14ac:dyDescent="0.3">
      <c r="A13" s="98">
        <v>13</v>
      </c>
      <c r="B13" s="97" t="s">
        <v>204</v>
      </c>
      <c r="C13" s="133">
        <v>50</v>
      </c>
      <c r="D13" s="160"/>
      <c r="E13" s="137">
        <v>3</v>
      </c>
      <c r="F13" s="137">
        <v>2</v>
      </c>
      <c r="G13" s="137">
        <v>2</v>
      </c>
      <c r="H13" s="137">
        <v>4</v>
      </c>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6">
        <f t="shared" si="0"/>
        <v>11</v>
      </c>
      <c r="AN13" s="14"/>
      <c r="AO13" s="14"/>
      <c r="AP13" s="11">
        <f t="shared" si="1"/>
        <v>13</v>
      </c>
      <c r="AQ13" s="11" t="str">
        <f t="shared" si="1"/>
        <v>Makes predictions about what comes before/next in a sequence of objects, sounds or movements</v>
      </c>
      <c r="AR13" s="11">
        <f t="shared" si="1"/>
        <v>50</v>
      </c>
      <c r="AS13" s="11">
        <f t="shared" si="2"/>
        <v>11</v>
      </c>
    </row>
    <row r="14" spans="1:45" ht="36" customHeight="1" x14ac:dyDescent="0.3">
      <c r="A14" s="98">
        <v>13</v>
      </c>
      <c r="B14" s="97" t="s">
        <v>183</v>
      </c>
      <c r="C14" s="133">
        <v>51</v>
      </c>
      <c r="D14" s="160"/>
      <c r="E14" s="137">
        <v>1</v>
      </c>
      <c r="F14" s="137">
        <v>4</v>
      </c>
      <c r="G14" s="137">
        <v>4</v>
      </c>
      <c r="H14" s="137">
        <v>4</v>
      </c>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6">
        <f t="shared" si="0"/>
        <v>13</v>
      </c>
      <c r="AN14" s="14"/>
      <c r="AO14" s="14"/>
      <c r="AP14" s="11">
        <f t="shared" si="1"/>
        <v>13</v>
      </c>
      <c r="AQ14" s="11" t="str">
        <f t="shared" si="1"/>
        <v>Creates a repeating pattern beginning with at least two objects or images</v>
      </c>
      <c r="AR14" s="11">
        <f t="shared" si="1"/>
        <v>51</v>
      </c>
      <c r="AS14" s="11">
        <f t="shared" si="2"/>
        <v>13</v>
      </c>
    </row>
    <row r="15" spans="1:45" ht="39" customHeight="1" x14ac:dyDescent="0.3">
      <c r="A15" s="98">
        <v>13</v>
      </c>
      <c r="B15" s="97" t="s">
        <v>184</v>
      </c>
      <c r="C15" s="133">
        <v>52</v>
      </c>
      <c r="D15" s="160"/>
      <c r="E15" s="137">
        <v>0</v>
      </c>
      <c r="F15" s="137">
        <v>2</v>
      </c>
      <c r="G15" s="137">
        <v>4</v>
      </c>
      <c r="H15" s="137">
        <v>4</v>
      </c>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6">
        <f t="shared" si="0"/>
        <v>10</v>
      </c>
      <c r="AN15" s="14"/>
      <c r="AO15" s="14"/>
      <c r="AP15" s="11">
        <f t="shared" si="1"/>
        <v>13</v>
      </c>
      <c r="AQ15" s="11" t="str">
        <f t="shared" si="1"/>
        <v>Distinguishes between structured sequences or collections that include random elements, and are therefore not ‘patterns’</v>
      </c>
      <c r="AR15" s="11">
        <f t="shared" si="1"/>
        <v>52</v>
      </c>
      <c r="AS15" s="11">
        <f t="shared" si="2"/>
        <v>10</v>
      </c>
    </row>
    <row r="16" spans="1:45" ht="24.75" customHeight="1" x14ac:dyDescent="0.3">
      <c r="A16" s="98">
        <v>13</v>
      </c>
      <c r="B16" s="97" t="s">
        <v>185</v>
      </c>
      <c r="C16" s="133">
        <v>53</v>
      </c>
      <c r="D16" s="161"/>
      <c r="E16" s="137">
        <v>1</v>
      </c>
      <c r="F16" s="137">
        <v>4</v>
      </c>
      <c r="G16" s="137">
        <v>3</v>
      </c>
      <c r="H16" s="137">
        <v>1</v>
      </c>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48">
        <f t="shared" si="0"/>
        <v>9</v>
      </c>
      <c r="AN16" s="14"/>
      <c r="AO16" s="14"/>
      <c r="AP16" s="11">
        <f t="shared" si="1"/>
        <v>13</v>
      </c>
      <c r="AQ16" s="11" t="str">
        <f t="shared" si="1"/>
        <v>Describes observable changes in quantitative terms</v>
      </c>
      <c r="AR16" s="11">
        <f t="shared" si="1"/>
        <v>53</v>
      </c>
      <c r="AS16" s="11">
        <f t="shared" si="2"/>
        <v>9</v>
      </c>
    </row>
    <row r="17" spans="1:414" ht="22.5" customHeight="1" x14ac:dyDescent="0.3">
      <c r="A17" s="42"/>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198"/>
      <c r="AN17" s="14"/>
      <c r="AO17" s="14"/>
      <c r="AP17" s="11"/>
      <c r="AQ17" s="11"/>
      <c r="AR17" s="11"/>
      <c r="AS17" s="11"/>
    </row>
    <row r="18" spans="1:414" s="4" customFormat="1" ht="19.5" customHeight="1" x14ac:dyDescent="0.3">
      <c r="A18" s="177"/>
      <c r="B18" s="213" t="s">
        <v>128</v>
      </c>
      <c r="C18" s="214"/>
      <c r="D18" s="214"/>
      <c r="E18" s="100">
        <f>SUMIF($A2:$A16,11,E2:E16)</f>
        <v>9</v>
      </c>
      <c r="F18" s="100">
        <f t="shared" ref="F18:AL18" si="3">SUMIF($A2:$A16,11,F2:F16)</f>
        <v>15</v>
      </c>
      <c r="G18" s="100">
        <f t="shared" si="3"/>
        <v>13</v>
      </c>
      <c r="H18" s="100">
        <f t="shared" si="3"/>
        <v>6</v>
      </c>
      <c r="I18" s="100">
        <f t="shared" si="3"/>
        <v>0</v>
      </c>
      <c r="J18" s="100">
        <f t="shared" si="3"/>
        <v>0</v>
      </c>
      <c r="K18" s="100">
        <f t="shared" si="3"/>
        <v>0</v>
      </c>
      <c r="L18" s="100">
        <f t="shared" si="3"/>
        <v>0</v>
      </c>
      <c r="M18" s="100">
        <f t="shared" si="3"/>
        <v>0</v>
      </c>
      <c r="N18" s="100">
        <f t="shared" si="3"/>
        <v>0</v>
      </c>
      <c r="O18" s="100">
        <f t="shared" si="3"/>
        <v>0</v>
      </c>
      <c r="P18" s="100">
        <f t="shared" si="3"/>
        <v>0</v>
      </c>
      <c r="Q18" s="100">
        <f t="shared" si="3"/>
        <v>0</v>
      </c>
      <c r="R18" s="100">
        <f t="shared" si="3"/>
        <v>0</v>
      </c>
      <c r="S18" s="100">
        <f t="shared" si="3"/>
        <v>0</v>
      </c>
      <c r="T18" s="100">
        <f t="shared" si="3"/>
        <v>0</v>
      </c>
      <c r="U18" s="100">
        <f t="shared" si="3"/>
        <v>0</v>
      </c>
      <c r="V18" s="100">
        <f t="shared" si="3"/>
        <v>0</v>
      </c>
      <c r="W18" s="100">
        <f t="shared" si="3"/>
        <v>0</v>
      </c>
      <c r="X18" s="100">
        <f t="shared" si="3"/>
        <v>0</v>
      </c>
      <c r="Y18" s="100">
        <f t="shared" si="3"/>
        <v>0</v>
      </c>
      <c r="Z18" s="100">
        <f t="shared" si="3"/>
        <v>0</v>
      </c>
      <c r="AA18" s="100">
        <f t="shared" si="3"/>
        <v>0</v>
      </c>
      <c r="AB18" s="100">
        <f t="shared" si="3"/>
        <v>0</v>
      </c>
      <c r="AC18" s="100">
        <f t="shared" si="3"/>
        <v>0</v>
      </c>
      <c r="AD18" s="100">
        <f t="shared" si="3"/>
        <v>0</v>
      </c>
      <c r="AE18" s="100">
        <f t="shared" si="3"/>
        <v>0</v>
      </c>
      <c r="AF18" s="100">
        <f t="shared" si="3"/>
        <v>0</v>
      </c>
      <c r="AG18" s="100">
        <f t="shared" si="3"/>
        <v>0</v>
      </c>
      <c r="AH18" s="100">
        <f t="shared" si="3"/>
        <v>0</v>
      </c>
      <c r="AI18" s="100">
        <f t="shared" si="3"/>
        <v>0</v>
      </c>
      <c r="AJ18" s="100">
        <f t="shared" si="3"/>
        <v>0</v>
      </c>
      <c r="AK18" s="100">
        <f t="shared" si="3"/>
        <v>0</v>
      </c>
      <c r="AL18" s="101">
        <f t="shared" si="3"/>
        <v>0</v>
      </c>
      <c r="AM18" s="14"/>
      <c r="AN18" s="14"/>
      <c r="AO18" s="14"/>
      <c r="AP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row>
    <row r="19" spans="1:414" s="4" customFormat="1" ht="18.75" customHeight="1" x14ac:dyDescent="0.3">
      <c r="A19" s="177"/>
      <c r="B19" s="181" t="s">
        <v>13</v>
      </c>
      <c r="C19" s="182"/>
      <c r="D19" s="182"/>
      <c r="E19" s="26">
        <f>SUMIF($A2:$A16,12,E2:E16)</f>
        <v>11</v>
      </c>
      <c r="F19" s="26">
        <f t="shared" ref="F19:AL19" si="4">SUMIF($A2:$A16,12,F2:F16)</f>
        <v>21</v>
      </c>
      <c r="G19" s="26">
        <f t="shared" si="4"/>
        <v>12</v>
      </c>
      <c r="H19" s="26">
        <f t="shared" si="4"/>
        <v>12</v>
      </c>
      <c r="I19" s="26">
        <f t="shared" si="4"/>
        <v>0</v>
      </c>
      <c r="J19" s="26">
        <f t="shared" si="4"/>
        <v>0</v>
      </c>
      <c r="K19" s="26">
        <f t="shared" si="4"/>
        <v>0</v>
      </c>
      <c r="L19" s="26">
        <f t="shared" si="4"/>
        <v>0</v>
      </c>
      <c r="M19" s="26">
        <f t="shared" si="4"/>
        <v>0</v>
      </c>
      <c r="N19" s="26">
        <f t="shared" si="4"/>
        <v>0</v>
      </c>
      <c r="O19" s="26">
        <f t="shared" si="4"/>
        <v>0</v>
      </c>
      <c r="P19" s="26">
        <f t="shared" si="4"/>
        <v>0</v>
      </c>
      <c r="Q19" s="26">
        <f t="shared" si="4"/>
        <v>0</v>
      </c>
      <c r="R19" s="26">
        <f t="shared" si="4"/>
        <v>0</v>
      </c>
      <c r="S19" s="26">
        <f t="shared" si="4"/>
        <v>0</v>
      </c>
      <c r="T19" s="26">
        <f t="shared" si="4"/>
        <v>0</v>
      </c>
      <c r="U19" s="26">
        <f t="shared" si="4"/>
        <v>0</v>
      </c>
      <c r="V19" s="26">
        <f t="shared" si="4"/>
        <v>0</v>
      </c>
      <c r="W19" s="26">
        <f t="shared" si="4"/>
        <v>0</v>
      </c>
      <c r="X19" s="26">
        <f t="shared" si="4"/>
        <v>0</v>
      </c>
      <c r="Y19" s="26">
        <f t="shared" si="4"/>
        <v>0</v>
      </c>
      <c r="Z19" s="26">
        <f t="shared" si="4"/>
        <v>0</v>
      </c>
      <c r="AA19" s="26">
        <f t="shared" si="4"/>
        <v>0</v>
      </c>
      <c r="AB19" s="26">
        <f t="shared" si="4"/>
        <v>0</v>
      </c>
      <c r="AC19" s="26">
        <f t="shared" si="4"/>
        <v>0</v>
      </c>
      <c r="AD19" s="26">
        <f t="shared" si="4"/>
        <v>0</v>
      </c>
      <c r="AE19" s="26">
        <f t="shared" si="4"/>
        <v>0</v>
      </c>
      <c r="AF19" s="26">
        <f t="shared" si="4"/>
        <v>0</v>
      </c>
      <c r="AG19" s="26">
        <f t="shared" si="4"/>
        <v>0</v>
      </c>
      <c r="AH19" s="26">
        <f t="shared" si="4"/>
        <v>0</v>
      </c>
      <c r="AI19" s="26">
        <f t="shared" si="4"/>
        <v>0</v>
      </c>
      <c r="AJ19" s="26">
        <f t="shared" si="4"/>
        <v>0</v>
      </c>
      <c r="AK19" s="26">
        <f t="shared" si="4"/>
        <v>0</v>
      </c>
      <c r="AL19" s="34">
        <f t="shared" si="4"/>
        <v>0</v>
      </c>
      <c r="AM19" s="14"/>
      <c r="AN19" s="14"/>
      <c r="AO19" s="14"/>
      <c r="AP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row>
    <row r="20" spans="1:414" s="4" customFormat="1" ht="20.7" customHeight="1" x14ac:dyDescent="0.3">
      <c r="A20" s="177"/>
      <c r="B20" s="215" t="s">
        <v>14</v>
      </c>
      <c r="C20" s="216"/>
      <c r="D20" s="216"/>
      <c r="E20" s="99">
        <f>SUMIF($A2:$A16,13,E2:E16)</f>
        <v>6</v>
      </c>
      <c r="F20" s="99">
        <f t="shared" ref="F20:AL20" si="5">SUMIF($A2:$A16,13,F2:F16)</f>
        <v>14</v>
      </c>
      <c r="G20" s="99">
        <f t="shared" si="5"/>
        <v>16</v>
      </c>
      <c r="H20" s="99">
        <f t="shared" si="5"/>
        <v>16</v>
      </c>
      <c r="I20" s="99">
        <f t="shared" si="5"/>
        <v>0</v>
      </c>
      <c r="J20" s="99">
        <f t="shared" si="5"/>
        <v>0</v>
      </c>
      <c r="K20" s="99">
        <f t="shared" si="5"/>
        <v>0</v>
      </c>
      <c r="L20" s="99">
        <f t="shared" si="5"/>
        <v>0</v>
      </c>
      <c r="M20" s="99">
        <f t="shared" si="5"/>
        <v>0</v>
      </c>
      <c r="N20" s="99">
        <f t="shared" si="5"/>
        <v>0</v>
      </c>
      <c r="O20" s="99">
        <f t="shared" si="5"/>
        <v>0</v>
      </c>
      <c r="P20" s="99">
        <f t="shared" si="5"/>
        <v>0</v>
      </c>
      <c r="Q20" s="99">
        <f t="shared" si="5"/>
        <v>0</v>
      </c>
      <c r="R20" s="99">
        <f t="shared" si="5"/>
        <v>0</v>
      </c>
      <c r="S20" s="99">
        <f t="shared" si="5"/>
        <v>0</v>
      </c>
      <c r="T20" s="99">
        <f t="shared" si="5"/>
        <v>0</v>
      </c>
      <c r="U20" s="99">
        <f t="shared" si="5"/>
        <v>0</v>
      </c>
      <c r="V20" s="99">
        <f t="shared" si="5"/>
        <v>0</v>
      </c>
      <c r="W20" s="99">
        <f t="shared" si="5"/>
        <v>0</v>
      </c>
      <c r="X20" s="99">
        <f t="shared" si="5"/>
        <v>0</v>
      </c>
      <c r="Y20" s="99">
        <f t="shared" si="5"/>
        <v>0</v>
      </c>
      <c r="Z20" s="99">
        <f t="shared" si="5"/>
        <v>0</v>
      </c>
      <c r="AA20" s="99">
        <f t="shared" si="5"/>
        <v>0</v>
      </c>
      <c r="AB20" s="99">
        <f t="shared" si="5"/>
        <v>0</v>
      </c>
      <c r="AC20" s="99">
        <f t="shared" si="5"/>
        <v>0</v>
      </c>
      <c r="AD20" s="99">
        <f t="shared" si="5"/>
        <v>0</v>
      </c>
      <c r="AE20" s="99">
        <f t="shared" si="5"/>
        <v>0</v>
      </c>
      <c r="AF20" s="99">
        <f t="shared" si="5"/>
        <v>0</v>
      </c>
      <c r="AG20" s="99">
        <f t="shared" si="5"/>
        <v>0</v>
      </c>
      <c r="AH20" s="99">
        <f t="shared" si="5"/>
        <v>0</v>
      </c>
      <c r="AI20" s="99">
        <f t="shared" si="5"/>
        <v>0</v>
      </c>
      <c r="AJ20" s="99">
        <f t="shared" si="5"/>
        <v>0</v>
      </c>
      <c r="AK20" s="99">
        <f t="shared" si="5"/>
        <v>0</v>
      </c>
      <c r="AL20" s="135">
        <f t="shared" si="5"/>
        <v>0</v>
      </c>
      <c r="AM20" s="14"/>
      <c r="AN20" s="14"/>
      <c r="AO20" s="14"/>
      <c r="AP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row>
    <row r="21" spans="1:414" s="4" customFormat="1" ht="19.2" customHeight="1" x14ac:dyDescent="0.3">
      <c r="A21" s="178"/>
      <c r="B21" s="172" t="s">
        <v>4</v>
      </c>
      <c r="C21" s="173"/>
      <c r="D21" s="174"/>
      <c r="E21" s="13">
        <f>SUM(E2:E5,E6:E11,E12:E16)</f>
        <v>26</v>
      </c>
      <c r="F21" s="13">
        <f t="shared" ref="F21:AL21" si="6">SUM(F2:F5,F6:F11,F12:F16)</f>
        <v>50</v>
      </c>
      <c r="G21" s="13">
        <f t="shared" si="6"/>
        <v>41</v>
      </c>
      <c r="H21" s="13">
        <f t="shared" si="6"/>
        <v>34</v>
      </c>
      <c r="I21" s="13">
        <f t="shared" si="6"/>
        <v>0</v>
      </c>
      <c r="J21" s="13">
        <f t="shared" si="6"/>
        <v>0</v>
      </c>
      <c r="K21" s="13">
        <f t="shared" si="6"/>
        <v>0</v>
      </c>
      <c r="L21" s="13">
        <f t="shared" si="6"/>
        <v>0</v>
      </c>
      <c r="M21" s="13">
        <f t="shared" si="6"/>
        <v>0</v>
      </c>
      <c r="N21" s="13">
        <f t="shared" si="6"/>
        <v>0</v>
      </c>
      <c r="O21" s="13">
        <f t="shared" si="6"/>
        <v>0</v>
      </c>
      <c r="P21" s="13">
        <f t="shared" si="6"/>
        <v>0</v>
      </c>
      <c r="Q21" s="13">
        <f t="shared" si="6"/>
        <v>0</v>
      </c>
      <c r="R21" s="13">
        <f t="shared" si="6"/>
        <v>0</v>
      </c>
      <c r="S21" s="13">
        <f t="shared" si="6"/>
        <v>0</v>
      </c>
      <c r="T21" s="13">
        <f t="shared" si="6"/>
        <v>0</v>
      </c>
      <c r="U21" s="13">
        <f t="shared" si="6"/>
        <v>0</v>
      </c>
      <c r="V21" s="13">
        <f t="shared" si="6"/>
        <v>0</v>
      </c>
      <c r="W21" s="13">
        <f t="shared" si="6"/>
        <v>0</v>
      </c>
      <c r="X21" s="13">
        <f t="shared" si="6"/>
        <v>0</v>
      </c>
      <c r="Y21" s="13">
        <f t="shared" si="6"/>
        <v>0</v>
      </c>
      <c r="Z21" s="13">
        <f t="shared" si="6"/>
        <v>0</v>
      </c>
      <c r="AA21" s="13">
        <f t="shared" si="6"/>
        <v>0</v>
      </c>
      <c r="AB21" s="13">
        <f t="shared" si="6"/>
        <v>0</v>
      </c>
      <c r="AC21" s="13">
        <f t="shared" si="6"/>
        <v>0</v>
      </c>
      <c r="AD21" s="13">
        <f t="shared" si="6"/>
        <v>0</v>
      </c>
      <c r="AE21" s="13">
        <f t="shared" si="6"/>
        <v>0</v>
      </c>
      <c r="AF21" s="13">
        <f t="shared" si="6"/>
        <v>0</v>
      </c>
      <c r="AG21" s="13">
        <f t="shared" si="6"/>
        <v>0</v>
      </c>
      <c r="AH21" s="13">
        <f t="shared" si="6"/>
        <v>0</v>
      </c>
      <c r="AI21" s="13">
        <f t="shared" si="6"/>
        <v>0</v>
      </c>
      <c r="AJ21" s="13">
        <f t="shared" si="6"/>
        <v>0</v>
      </c>
      <c r="AK21" s="13">
        <f t="shared" si="6"/>
        <v>0</v>
      </c>
      <c r="AL21" s="13">
        <f t="shared" si="6"/>
        <v>0</v>
      </c>
      <c r="AM21" s="53"/>
      <c r="AN21" s="14"/>
      <c r="AO21" s="14"/>
      <c r="AP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row>
    <row r="22" spans="1:414" hidden="1" x14ac:dyDescent="0.3">
      <c r="A22" s="10"/>
      <c r="B22" s="11"/>
      <c r="C22" s="11"/>
      <c r="D22" s="11"/>
      <c r="E22" s="11" t="s">
        <v>59</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
    </row>
    <row r="23" spans="1:414" ht="58.2" hidden="1" x14ac:dyDescent="0.3">
      <c r="A23" s="10"/>
      <c r="B23" s="11"/>
      <c r="C23" s="11"/>
      <c r="D23" s="11"/>
      <c r="E23" s="12" t="str">
        <f t="shared" ref="E23:AL23" si="7">E1</f>
        <v>Lexi</v>
      </c>
      <c r="F23" s="12" t="str">
        <f t="shared" si="7"/>
        <v>Dara</v>
      </c>
      <c r="G23" s="12" t="str">
        <f t="shared" si="7"/>
        <v>Mia</v>
      </c>
      <c r="H23" s="12" t="str">
        <f t="shared" si="7"/>
        <v>Jay</v>
      </c>
      <c r="I23" s="12" t="str">
        <f t="shared" si="7"/>
        <v>Pupil Name 5</v>
      </c>
      <c r="J23" s="12" t="str">
        <f t="shared" si="7"/>
        <v>Pupil Name 6</v>
      </c>
      <c r="K23" s="12" t="str">
        <f t="shared" si="7"/>
        <v>Pupil Name 7</v>
      </c>
      <c r="L23" s="12" t="str">
        <f t="shared" si="7"/>
        <v>Pupil Name 8</v>
      </c>
      <c r="M23" s="12" t="str">
        <f t="shared" si="7"/>
        <v>Pupil Name 9</v>
      </c>
      <c r="N23" s="12" t="str">
        <f t="shared" si="7"/>
        <v>Pupil Name 10</v>
      </c>
      <c r="O23" s="12" t="str">
        <f t="shared" si="7"/>
        <v>Pupil Name 11</v>
      </c>
      <c r="P23" s="12" t="str">
        <f t="shared" si="7"/>
        <v>Pupil Name 12</v>
      </c>
      <c r="Q23" s="12" t="str">
        <f t="shared" si="7"/>
        <v>Pupil Name 13</v>
      </c>
      <c r="R23" s="12" t="str">
        <f t="shared" si="7"/>
        <v>Pupil Name 14</v>
      </c>
      <c r="S23" s="12" t="str">
        <f t="shared" si="7"/>
        <v>Pupil Name 15</v>
      </c>
      <c r="T23" s="12" t="str">
        <f t="shared" si="7"/>
        <v>Pupil Name 16</v>
      </c>
      <c r="U23" s="12" t="str">
        <f t="shared" si="7"/>
        <v>Pupil Name 17</v>
      </c>
      <c r="V23" s="12" t="str">
        <f t="shared" si="7"/>
        <v>Pupil Name 18</v>
      </c>
      <c r="W23" s="12" t="str">
        <f t="shared" si="7"/>
        <v>Pupil Name 19</v>
      </c>
      <c r="X23" s="12" t="str">
        <f t="shared" si="7"/>
        <v>Pupil Name 20</v>
      </c>
      <c r="Y23" s="12" t="str">
        <f t="shared" si="7"/>
        <v>Pupil Name 21</v>
      </c>
      <c r="Z23" s="12" t="str">
        <f t="shared" si="7"/>
        <v>Pupil Name 22</v>
      </c>
      <c r="AA23" s="12" t="str">
        <f t="shared" si="7"/>
        <v>Pupil Name 23</v>
      </c>
      <c r="AB23" s="12" t="str">
        <f t="shared" si="7"/>
        <v>Pupil Name 24</v>
      </c>
      <c r="AC23" s="12" t="str">
        <f t="shared" si="7"/>
        <v>Pupil Name 25</v>
      </c>
      <c r="AD23" s="12" t="str">
        <f t="shared" si="7"/>
        <v>Pupil Name 26</v>
      </c>
      <c r="AE23" s="12" t="str">
        <f t="shared" si="7"/>
        <v>Pupil Name 27</v>
      </c>
      <c r="AF23" s="12" t="str">
        <f t="shared" si="7"/>
        <v>Pupil Name 28</v>
      </c>
      <c r="AG23" s="12" t="str">
        <f t="shared" si="7"/>
        <v>Pupil Name 29</v>
      </c>
      <c r="AH23" s="12" t="str">
        <f t="shared" si="7"/>
        <v>Pupil Name 30</v>
      </c>
      <c r="AI23" s="12" t="str">
        <f t="shared" si="7"/>
        <v>Pupil Name 31</v>
      </c>
      <c r="AJ23" s="12" t="str">
        <f t="shared" si="7"/>
        <v>Pupil Name 32</v>
      </c>
      <c r="AK23" s="12" t="str">
        <f t="shared" si="7"/>
        <v>Pupil Name 33</v>
      </c>
      <c r="AL23" s="12" t="str">
        <f t="shared" si="7"/>
        <v>Pupil Name 34</v>
      </c>
    </row>
    <row r="24" spans="1:414" hidden="1" x14ac:dyDescent="0.3">
      <c r="A24" s="10"/>
      <c r="B24" s="11"/>
      <c r="C24" s="11"/>
      <c r="D24" s="11"/>
      <c r="E24" s="11">
        <f t="shared" ref="E24:AL24" si="8">E21</f>
        <v>26</v>
      </c>
      <c r="F24" s="11">
        <f t="shared" si="8"/>
        <v>50</v>
      </c>
      <c r="G24" s="11">
        <f t="shared" si="8"/>
        <v>41</v>
      </c>
      <c r="H24" s="11">
        <f t="shared" si="8"/>
        <v>34</v>
      </c>
      <c r="I24" s="11">
        <f t="shared" si="8"/>
        <v>0</v>
      </c>
      <c r="J24" s="11">
        <f t="shared" si="8"/>
        <v>0</v>
      </c>
      <c r="K24" s="11">
        <f t="shared" si="8"/>
        <v>0</v>
      </c>
      <c r="L24" s="11">
        <f t="shared" si="8"/>
        <v>0</v>
      </c>
      <c r="M24" s="11">
        <f t="shared" si="8"/>
        <v>0</v>
      </c>
      <c r="N24" s="11">
        <f t="shared" si="8"/>
        <v>0</v>
      </c>
      <c r="O24" s="11">
        <f t="shared" si="8"/>
        <v>0</v>
      </c>
      <c r="P24" s="11">
        <f t="shared" si="8"/>
        <v>0</v>
      </c>
      <c r="Q24" s="11">
        <f t="shared" si="8"/>
        <v>0</v>
      </c>
      <c r="R24" s="11">
        <f t="shared" si="8"/>
        <v>0</v>
      </c>
      <c r="S24" s="11">
        <f t="shared" si="8"/>
        <v>0</v>
      </c>
      <c r="T24" s="11">
        <f t="shared" si="8"/>
        <v>0</v>
      </c>
      <c r="U24" s="11">
        <f t="shared" si="8"/>
        <v>0</v>
      </c>
      <c r="V24" s="11">
        <f t="shared" si="8"/>
        <v>0</v>
      </c>
      <c r="W24" s="11">
        <f t="shared" si="8"/>
        <v>0</v>
      </c>
      <c r="X24" s="11">
        <f t="shared" si="8"/>
        <v>0</v>
      </c>
      <c r="Y24" s="11">
        <f t="shared" si="8"/>
        <v>0</v>
      </c>
      <c r="Z24" s="11">
        <f t="shared" si="8"/>
        <v>0</v>
      </c>
      <c r="AA24" s="11">
        <f t="shared" si="8"/>
        <v>0</v>
      </c>
      <c r="AB24" s="11">
        <f t="shared" si="8"/>
        <v>0</v>
      </c>
      <c r="AC24" s="11">
        <f t="shared" si="8"/>
        <v>0</v>
      </c>
      <c r="AD24" s="11">
        <f t="shared" si="8"/>
        <v>0</v>
      </c>
      <c r="AE24" s="11">
        <f t="shared" si="8"/>
        <v>0</v>
      </c>
      <c r="AF24" s="11">
        <f t="shared" si="8"/>
        <v>0</v>
      </c>
      <c r="AG24" s="11">
        <f t="shared" si="8"/>
        <v>0</v>
      </c>
      <c r="AH24" s="11">
        <f t="shared" si="8"/>
        <v>0</v>
      </c>
      <c r="AI24" s="11">
        <f t="shared" si="8"/>
        <v>0</v>
      </c>
      <c r="AJ24" s="11">
        <f t="shared" si="8"/>
        <v>0</v>
      </c>
      <c r="AK24" s="11">
        <f t="shared" si="8"/>
        <v>0</v>
      </c>
      <c r="AL24" s="11">
        <f t="shared" si="8"/>
        <v>0</v>
      </c>
    </row>
    <row r="25" spans="1:414" s="14" customFormat="1" x14ac:dyDescent="0.3">
      <c r="A25" s="149"/>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row>
    <row r="26" spans="1:414" ht="23.4" x14ac:dyDescent="0.45">
      <c r="A26" s="149"/>
      <c r="B26" s="149"/>
      <c r="C26" s="187" t="s">
        <v>69</v>
      </c>
      <c r="D26" s="188"/>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90"/>
      <c r="AM26" s="185"/>
      <c r="AN26" s="149"/>
      <c r="AO26" s="149"/>
    </row>
    <row r="27" spans="1:414" ht="33.75" customHeight="1" x14ac:dyDescent="0.3">
      <c r="A27" s="149"/>
      <c r="B27" s="149"/>
      <c r="C27" s="170" t="s">
        <v>68</v>
      </c>
      <c r="D27" s="186"/>
      <c r="E27" s="191" t="s">
        <v>89</v>
      </c>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3"/>
      <c r="AM27" s="185"/>
      <c r="AN27" s="149"/>
      <c r="AO27" s="149"/>
    </row>
    <row r="28" spans="1:414" ht="98.4" customHeight="1" x14ac:dyDescent="0.3">
      <c r="A28" s="149"/>
      <c r="B28" s="149"/>
      <c r="C28" s="194"/>
      <c r="D28" s="195"/>
      <c r="E28" s="36" t="str" cm="1">
        <f t="array" ref="E28:AL29">_xlfn._xlws.SORT(E23:AL24,2,VLOOKUP(C27,SortOption[],2,FALSE),TRUE)</f>
        <v>Dara</v>
      </c>
      <c r="F28" s="36" t="str">
        <v>Mia</v>
      </c>
      <c r="G28" s="36" t="str">
        <v>Jay</v>
      </c>
      <c r="H28" s="36" t="str">
        <v>Lexi</v>
      </c>
      <c r="I28" s="36" t="str">
        <v>Pupil Name 5</v>
      </c>
      <c r="J28" s="36" t="str">
        <v>Pupil Name 6</v>
      </c>
      <c r="K28" s="36" t="str">
        <v>Pupil Name 7</v>
      </c>
      <c r="L28" s="36" t="str">
        <v>Pupil Name 8</v>
      </c>
      <c r="M28" s="36" t="str">
        <v>Pupil Name 9</v>
      </c>
      <c r="N28" s="36" t="str">
        <v>Pupil Name 10</v>
      </c>
      <c r="O28" s="36" t="str">
        <v>Pupil Name 11</v>
      </c>
      <c r="P28" s="36" t="str">
        <v>Pupil Name 12</v>
      </c>
      <c r="Q28" s="36" t="str">
        <v>Pupil Name 13</v>
      </c>
      <c r="R28" s="36" t="str">
        <v>Pupil Name 14</v>
      </c>
      <c r="S28" s="36" t="str">
        <v>Pupil Name 15</v>
      </c>
      <c r="T28" s="36" t="str">
        <v>Pupil Name 16</v>
      </c>
      <c r="U28" s="36" t="str">
        <v>Pupil Name 17</v>
      </c>
      <c r="V28" s="36" t="str">
        <v>Pupil Name 18</v>
      </c>
      <c r="W28" s="36" t="str">
        <v>Pupil Name 19</v>
      </c>
      <c r="X28" s="36" t="str">
        <v>Pupil Name 20</v>
      </c>
      <c r="Y28" s="36" t="str">
        <v>Pupil Name 21</v>
      </c>
      <c r="Z28" s="36" t="str">
        <v>Pupil Name 22</v>
      </c>
      <c r="AA28" s="36" t="str">
        <v>Pupil Name 23</v>
      </c>
      <c r="AB28" s="36" t="str">
        <v>Pupil Name 24</v>
      </c>
      <c r="AC28" s="36" t="str">
        <v>Pupil Name 25</v>
      </c>
      <c r="AD28" s="36" t="str">
        <v>Pupil Name 26</v>
      </c>
      <c r="AE28" s="36" t="str">
        <v>Pupil Name 27</v>
      </c>
      <c r="AF28" s="36" t="str">
        <v>Pupil Name 28</v>
      </c>
      <c r="AG28" s="36" t="str">
        <v>Pupil Name 29</v>
      </c>
      <c r="AH28" s="36" t="str">
        <v>Pupil Name 30</v>
      </c>
      <c r="AI28" s="36" t="str">
        <v>Pupil Name 31</v>
      </c>
      <c r="AJ28" s="36" t="str">
        <v>Pupil Name 32</v>
      </c>
      <c r="AK28" s="36" t="str">
        <v>Pupil Name 33</v>
      </c>
      <c r="AL28" s="37" t="str">
        <v>Pupil Name 34</v>
      </c>
      <c r="AM28" s="185"/>
      <c r="AN28" s="149"/>
      <c r="AO28" s="149"/>
    </row>
    <row r="29" spans="1:414" ht="23.4" customHeight="1" x14ac:dyDescent="0.3">
      <c r="A29" s="149"/>
      <c r="B29" s="149"/>
      <c r="C29" s="196" t="s">
        <v>92</v>
      </c>
      <c r="D29" s="197"/>
      <c r="E29" s="40">
        <v>50</v>
      </c>
      <c r="F29" s="38">
        <v>41</v>
      </c>
      <c r="G29" s="38">
        <v>34</v>
      </c>
      <c r="H29" s="38">
        <v>26</v>
      </c>
      <c r="I29" s="38">
        <v>0</v>
      </c>
      <c r="J29" s="38">
        <v>0</v>
      </c>
      <c r="K29" s="38">
        <v>0</v>
      </c>
      <c r="L29" s="38">
        <v>0</v>
      </c>
      <c r="M29" s="38">
        <v>0</v>
      </c>
      <c r="N29" s="38">
        <v>0</v>
      </c>
      <c r="O29" s="38">
        <v>0</v>
      </c>
      <c r="P29" s="38">
        <v>0</v>
      </c>
      <c r="Q29" s="38">
        <v>0</v>
      </c>
      <c r="R29" s="38">
        <v>0</v>
      </c>
      <c r="S29" s="38">
        <v>0</v>
      </c>
      <c r="T29" s="38">
        <v>0</v>
      </c>
      <c r="U29" s="38">
        <v>0</v>
      </c>
      <c r="V29" s="38">
        <v>0</v>
      </c>
      <c r="W29" s="38">
        <v>0</v>
      </c>
      <c r="X29" s="38">
        <v>0</v>
      </c>
      <c r="Y29" s="38">
        <v>0</v>
      </c>
      <c r="Z29" s="38">
        <v>0</v>
      </c>
      <c r="AA29" s="38">
        <v>0</v>
      </c>
      <c r="AB29" s="38">
        <v>0</v>
      </c>
      <c r="AC29" s="38">
        <v>0</v>
      </c>
      <c r="AD29" s="38">
        <v>0</v>
      </c>
      <c r="AE29" s="38">
        <v>0</v>
      </c>
      <c r="AF29" s="38">
        <v>0</v>
      </c>
      <c r="AG29" s="38">
        <v>0</v>
      </c>
      <c r="AH29" s="38">
        <v>0</v>
      </c>
      <c r="AI29" s="38">
        <v>0</v>
      </c>
      <c r="AJ29" s="38">
        <v>0</v>
      </c>
      <c r="AK29" s="38">
        <v>0</v>
      </c>
      <c r="AL29" s="39">
        <v>0</v>
      </c>
      <c r="AM29" s="149"/>
      <c r="AN29" s="149"/>
      <c r="AO29" s="149"/>
    </row>
    <row r="30" spans="1:414" x14ac:dyDescent="0.3">
      <c r="A30" s="149"/>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row>
    <row r="31" spans="1:414" ht="23.4" x14ac:dyDescent="0.45">
      <c r="A31" s="164" t="s">
        <v>70</v>
      </c>
      <c r="B31" s="165"/>
      <c r="C31" s="166"/>
      <c r="D31" s="167"/>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row>
    <row r="32" spans="1:414" ht="66" customHeight="1" x14ac:dyDescent="0.3">
      <c r="A32" s="168" t="s">
        <v>90</v>
      </c>
      <c r="B32" s="169"/>
      <c r="C32" s="170" t="s">
        <v>67</v>
      </c>
      <c r="D32" s="171"/>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row>
    <row r="33" spans="1:41" ht="19.95" customHeight="1" x14ac:dyDescent="0.3">
      <c r="A33" s="41" t="s">
        <v>61</v>
      </c>
      <c r="B33" s="70" t="s">
        <v>60</v>
      </c>
      <c r="C33" s="102" t="s">
        <v>6</v>
      </c>
      <c r="D33" s="69" t="s">
        <v>91</v>
      </c>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row>
    <row r="34" spans="1:41" ht="47.1" customHeight="1" x14ac:dyDescent="0.3">
      <c r="A34" s="248" cm="1">
        <f t="array" ref="A34:D48">_xlfn._xlws.SORT(AP2:AS16,4,VLOOKUP(C32,SortOption[],2,FALSE))</f>
        <v>12</v>
      </c>
      <c r="B34" s="71" t="str">
        <v>Partitions sets of 2 or more objects</v>
      </c>
      <c r="C34" s="243">
        <v>44</v>
      </c>
      <c r="D34" s="244">
        <v>7</v>
      </c>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row>
    <row r="35" spans="1:41" ht="47.1" customHeight="1" x14ac:dyDescent="0.3">
      <c r="A35" s="248">
        <v>12</v>
      </c>
      <c r="B35" s="71" t="str">
        <v xml:space="preserve">Combines sets of objects to make at least 10  </v>
      </c>
      <c r="C35" s="243">
        <v>47</v>
      </c>
      <c r="D35" s="245">
        <v>8</v>
      </c>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row>
    <row r="36" spans="1:41" ht="47.1" customHeight="1" x14ac:dyDescent="0.3">
      <c r="A36" s="248">
        <v>12</v>
      </c>
      <c r="B36" s="71" t="str">
        <v>Explores how a whole object or set can be shared often in different way</v>
      </c>
      <c r="C36" s="243">
        <v>45</v>
      </c>
      <c r="D36" s="245">
        <v>9</v>
      </c>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row>
    <row r="37" spans="1:41" ht="47.1" customHeight="1" x14ac:dyDescent="0.3">
      <c r="A37" s="248">
        <v>13</v>
      </c>
      <c r="B37" s="71" t="str">
        <v>Identifies a unit of repeat within a repeating pattern</v>
      </c>
      <c r="C37" s="243">
        <v>49</v>
      </c>
      <c r="D37" s="245">
        <v>9</v>
      </c>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row>
    <row r="38" spans="1:41" ht="47.1" customHeight="1" x14ac:dyDescent="0.3">
      <c r="A38" s="248">
        <v>13</v>
      </c>
      <c r="B38" s="71" t="str">
        <v>Describes observable changes in quantitative terms</v>
      </c>
      <c r="C38" s="243">
        <v>53</v>
      </c>
      <c r="D38" s="245">
        <v>9</v>
      </c>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row>
    <row r="39" spans="1:41" ht="47.1" customHeight="1" x14ac:dyDescent="0.3">
      <c r="A39" s="248">
        <v>11</v>
      </c>
      <c r="B39" s="71" t="str">
        <v xml:space="preserve">Explores and identifies the different attributes </v>
      </c>
      <c r="C39" s="243">
        <v>39</v>
      </c>
      <c r="D39" s="245">
        <v>10</v>
      </c>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row>
    <row r="40" spans="1:41" ht="47.1" customHeight="1" x14ac:dyDescent="0.3">
      <c r="A40" s="248">
        <v>11</v>
      </c>
      <c r="B40" s="71" t="str">
        <v>Makes direct comparisons of objects, containers or surfaces to compare measurable attributes and develop an understanding of same</v>
      </c>
      <c r="C40" s="243">
        <v>40</v>
      </c>
      <c r="D40" s="245">
        <v>10</v>
      </c>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row>
    <row r="41" spans="1:41" ht="47.1" customHeight="1" x14ac:dyDescent="0.3">
      <c r="A41" s="248">
        <v>11</v>
      </c>
      <c r="B41" s="71" t="str">
        <v>Chooses an object from a group of objects for a purpose based on a particular attribute</v>
      </c>
      <c r="C41" s="243">
        <v>41</v>
      </c>
      <c r="D41" s="245">
        <v>10</v>
      </c>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row>
    <row r="42" spans="1:41" ht="47.1" customHeight="1" x14ac:dyDescent="0.3">
      <c r="A42" s="248">
        <v>12</v>
      </c>
      <c r="B42" s="71" t="str">
        <v>Writes a number sentence pictorially</v>
      </c>
      <c r="C42" s="243">
        <v>48</v>
      </c>
      <c r="D42" s="245">
        <v>10</v>
      </c>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row>
    <row r="43" spans="1:41" ht="47.1" customHeight="1" x14ac:dyDescent="0.3">
      <c r="A43" s="248">
        <v>13</v>
      </c>
      <c r="B43" s="71" t="str">
        <v>Distinguishes between structured sequences or collections that include random elements, and are therefore not ‘patterns’</v>
      </c>
      <c r="C43" s="243">
        <v>52</v>
      </c>
      <c r="D43" s="245">
        <v>10</v>
      </c>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row>
    <row r="44" spans="1:41" ht="47.1" customHeight="1" x14ac:dyDescent="0.3">
      <c r="A44" s="248">
        <v>12</v>
      </c>
      <c r="B44" s="71" t="str">
        <v>Explores the relationship between numbers 1-9 and also their relationship to 10</v>
      </c>
      <c r="C44" s="243">
        <v>43</v>
      </c>
      <c r="D44" s="250">
        <v>11</v>
      </c>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row>
    <row r="45" spans="1:41" ht="47.1" customHeight="1" x14ac:dyDescent="0.3">
      <c r="A45" s="248">
        <v>12</v>
      </c>
      <c r="B45" s="71" t="str">
        <v xml:space="preserve">Creates Number Bonds for numbers 0 to 10  </v>
      </c>
      <c r="C45" s="243">
        <v>46</v>
      </c>
      <c r="D45" s="250">
        <v>11</v>
      </c>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row>
    <row r="46" spans="1:41" ht="47.1" customHeight="1" x14ac:dyDescent="0.3">
      <c r="A46" s="248">
        <v>13</v>
      </c>
      <c r="B46" s="71" t="str">
        <v>Makes predictions about what comes before/next in a sequence of objects, sounds or movements</v>
      </c>
      <c r="C46" s="243">
        <v>50</v>
      </c>
      <c r="D46" s="250">
        <v>11</v>
      </c>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row>
    <row r="47" spans="1:41" ht="47.1" customHeight="1" x14ac:dyDescent="0.3">
      <c r="A47" s="248">
        <v>11</v>
      </c>
      <c r="B47" s="71" t="str">
        <v>Describes and discriminates between items using appropriate comparative language</v>
      </c>
      <c r="C47" s="243">
        <v>42</v>
      </c>
      <c r="D47" s="250">
        <v>13</v>
      </c>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row>
    <row r="48" spans="1:41" ht="47.1" customHeight="1" x14ac:dyDescent="0.3">
      <c r="A48" s="249">
        <v>13</v>
      </c>
      <c r="B48" s="35" t="str">
        <v>Creates a repeating pattern beginning with at least two objects or images</v>
      </c>
      <c r="C48" s="246">
        <v>51</v>
      </c>
      <c r="D48" s="247">
        <v>13</v>
      </c>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row>
    <row r="49" spans="1:41" x14ac:dyDescent="0.3">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row>
  </sheetData>
  <mergeCells count="23">
    <mergeCell ref="A30:AO30"/>
    <mergeCell ref="A31:D31"/>
    <mergeCell ref="E31:AO49"/>
    <mergeCell ref="A32:B32"/>
    <mergeCell ref="C32:D32"/>
    <mergeCell ref="A49:D49"/>
    <mergeCell ref="A25:AO25"/>
    <mergeCell ref="A26:B29"/>
    <mergeCell ref="C26:AL26"/>
    <mergeCell ref="AM26:AO29"/>
    <mergeCell ref="C27:D27"/>
    <mergeCell ref="E27:AL27"/>
    <mergeCell ref="C28:D28"/>
    <mergeCell ref="C29:D29"/>
    <mergeCell ref="D2:D5"/>
    <mergeCell ref="D6:D11"/>
    <mergeCell ref="D12:D16"/>
    <mergeCell ref="B17:AM17"/>
    <mergeCell ref="A18:A21"/>
    <mergeCell ref="B18:D18"/>
    <mergeCell ref="B19:D19"/>
    <mergeCell ref="B20:D20"/>
    <mergeCell ref="B21:D2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13CA105-DDE6-44C6-B63C-5630C91140F1}">
          <x14:formula1>
            <xm:f>Helper!$A$4:$A$5</xm:f>
          </x14:formula1>
          <xm:sqref>C27 C32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C868A-FD62-4A12-944C-192C98776B01}">
  <sheetPr>
    <tabColor rgb="FFFFC000"/>
  </sheetPr>
  <dimension ref="A1:OX50"/>
  <sheetViews>
    <sheetView zoomScale="70" zoomScaleNormal="70" workbookViewId="0">
      <pane ySplit="1" topLeftCell="A2" activePane="bottomLeft" state="frozen"/>
      <selection pane="bottomLeft" activeCell="E1" sqref="E1"/>
    </sheetView>
  </sheetViews>
  <sheetFormatPr defaultColWidth="8.6640625" defaultRowHeight="14.4" x14ac:dyDescent="0.3"/>
  <cols>
    <col min="1" max="1" width="7.33203125" style="8" customWidth="1"/>
    <col min="2" max="2" width="58.6640625" customWidth="1"/>
    <col min="3" max="3" width="13.109375" customWidth="1"/>
    <col min="4" max="4" width="15" customWidth="1"/>
    <col min="5" max="38" width="4.6640625" bestFit="1" customWidth="1"/>
    <col min="39" max="39" width="6.33203125" customWidth="1"/>
    <col min="42" max="42" width="8.6640625" hidden="1" customWidth="1"/>
    <col min="43" max="43" width="29.109375" hidden="1" customWidth="1"/>
    <col min="44" max="45" width="8.6640625" hidden="1" customWidth="1"/>
  </cols>
  <sheetData>
    <row r="1" spans="1:45" ht="81.75" customHeight="1" x14ac:dyDescent="0.3">
      <c r="A1" s="28" t="s">
        <v>56</v>
      </c>
      <c r="B1" s="29" t="s">
        <v>64</v>
      </c>
      <c r="C1" s="28" t="s">
        <v>6</v>
      </c>
      <c r="D1" s="28" t="s">
        <v>63</v>
      </c>
      <c r="E1" s="30" t="str">
        <f>'Assessment 1'!E1</f>
        <v>Lexi</v>
      </c>
      <c r="F1" s="30" t="str">
        <f>'Assessment 1'!F1</f>
        <v>Dara</v>
      </c>
      <c r="G1" s="30" t="str">
        <f>'Assessment 1'!G1</f>
        <v>Mia</v>
      </c>
      <c r="H1" s="30" t="str">
        <f>'Assessment 1'!H1</f>
        <v>Jay</v>
      </c>
      <c r="I1" s="30" t="str">
        <f>'Assessment 1'!I1</f>
        <v>Pupil Name 5</v>
      </c>
      <c r="J1" s="30" t="str">
        <f>'Assessment 1'!J1</f>
        <v>Pupil Name 6</v>
      </c>
      <c r="K1" s="30" t="str">
        <f>'Assessment 1'!K1</f>
        <v>Pupil Name 7</v>
      </c>
      <c r="L1" s="30" t="str">
        <f>'Assessment 1'!L1</f>
        <v>Pupil Name 8</v>
      </c>
      <c r="M1" s="30" t="str">
        <f>'Assessment 1'!M1</f>
        <v>Pupil Name 9</v>
      </c>
      <c r="N1" s="30" t="str">
        <f>'Assessment 1'!N1</f>
        <v>Pupil Name 10</v>
      </c>
      <c r="O1" s="30" t="str">
        <f>'Assessment 1'!O1</f>
        <v>Pupil Name 11</v>
      </c>
      <c r="P1" s="30" t="str">
        <f>'Assessment 1'!P1</f>
        <v>Pupil Name 12</v>
      </c>
      <c r="Q1" s="30" t="str">
        <f>'Assessment 1'!Q1</f>
        <v>Pupil Name 13</v>
      </c>
      <c r="R1" s="30" t="str">
        <f>'Assessment 1'!R1</f>
        <v>Pupil Name 14</v>
      </c>
      <c r="S1" s="30" t="str">
        <f>'Assessment 1'!S1</f>
        <v>Pupil Name 15</v>
      </c>
      <c r="T1" s="30" t="str">
        <f>'Assessment 1'!T1</f>
        <v>Pupil Name 16</v>
      </c>
      <c r="U1" s="30" t="str">
        <f>'Assessment 1'!U1</f>
        <v>Pupil Name 17</v>
      </c>
      <c r="V1" s="30" t="str">
        <f>'Assessment 1'!V1</f>
        <v>Pupil Name 18</v>
      </c>
      <c r="W1" s="30" t="str">
        <f>'Assessment 1'!W1</f>
        <v>Pupil Name 19</v>
      </c>
      <c r="X1" s="30" t="str">
        <f>'Assessment 1'!X1</f>
        <v>Pupil Name 20</v>
      </c>
      <c r="Y1" s="30" t="str">
        <f>'Assessment 1'!Y1</f>
        <v>Pupil Name 21</v>
      </c>
      <c r="Z1" s="30" t="str">
        <f>'Assessment 1'!Z1</f>
        <v>Pupil Name 22</v>
      </c>
      <c r="AA1" s="30" t="str">
        <f>'Assessment 1'!AA1</f>
        <v>Pupil Name 23</v>
      </c>
      <c r="AB1" s="30" t="str">
        <f>'Assessment 1'!AB1</f>
        <v>Pupil Name 24</v>
      </c>
      <c r="AC1" s="30" t="str">
        <f>'Assessment 1'!AC1</f>
        <v>Pupil Name 25</v>
      </c>
      <c r="AD1" s="30" t="str">
        <f>'Assessment 1'!AD1</f>
        <v>Pupil Name 26</v>
      </c>
      <c r="AE1" s="30" t="str">
        <f>'Assessment 1'!AE1</f>
        <v>Pupil Name 27</v>
      </c>
      <c r="AF1" s="30" t="str">
        <f>'Assessment 1'!AF1</f>
        <v>Pupil Name 28</v>
      </c>
      <c r="AG1" s="30" t="str">
        <f>'Assessment 1'!AG1</f>
        <v>Pupil Name 29</v>
      </c>
      <c r="AH1" s="30" t="str">
        <f>'Assessment 1'!AH1</f>
        <v>Pupil Name 30</v>
      </c>
      <c r="AI1" s="30" t="str">
        <f>'Assessment 1'!AI1</f>
        <v>Pupil Name 31</v>
      </c>
      <c r="AJ1" s="30" t="str">
        <f>'Assessment 1'!AJ1</f>
        <v>Pupil Name 32</v>
      </c>
      <c r="AK1" s="30" t="str">
        <f>'Assessment 1'!AK1</f>
        <v>Pupil Name 33</v>
      </c>
      <c r="AL1" s="30" t="str">
        <f>'Assessment 1'!AL1</f>
        <v>Pupil Name 34</v>
      </c>
      <c r="AM1" s="52" t="s">
        <v>5</v>
      </c>
      <c r="AN1" s="54"/>
      <c r="AO1" s="14"/>
      <c r="AP1" s="11" t="s">
        <v>62</v>
      </c>
      <c r="AQ1" s="11"/>
      <c r="AR1" s="11"/>
      <c r="AS1" s="11"/>
    </row>
    <row r="2" spans="1:45" ht="32.25" customHeight="1" x14ac:dyDescent="0.3">
      <c r="A2" s="55">
        <v>14</v>
      </c>
      <c r="B2" s="103" t="s">
        <v>188</v>
      </c>
      <c r="C2" s="31">
        <v>54</v>
      </c>
      <c r="D2" s="162" t="s">
        <v>55</v>
      </c>
      <c r="E2" s="104">
        <v>1</v>
      </c>
      <c r="F2" s="104">
        <v>2</v>
      </c>
      <c r="G2" s="104">
        <v>3</v>
      </c>
      <c r="H2" s="104">
        <v>3</v>
      </c>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5">
        <f t="shared" ref="AM2:AM16" si="0">SUM(E2:AL2)</f>
        <v>9</v>
      </c>
      <c r="AN2" s="14"/>
      <c r="AO2" s="14"/>
      <c r="AP2" s="11">
        <f t="shared" ref="AP2:AR16" si="1">A2</f>
        <v>14</v>
      </c>
      <c r="AQ2" s="11" t="str">
        <f t="shared" si="1"/>
        <v xml:space="preserve">Engages with pre-money counters/tokens as a foundation for understanding the value of coins  </v>
      </c>
      <c r="AR2" s="11">
        <f t="shared" si="1"/>
        <v>54</v>
      </c>
      <c r="AS2" s="11">
        <f t="shared" ref="AS2:AS16" si="2">AM2</f>
        <v>9</v>
      </c>
    </row>
    <row r="3" spans="1:45" ht="51" customHeight="1" x14ac:dyDescent="0.3">
      <c r="A3" s="55">
        <v>14</v>
      </c>
      <c r="B3" s="103" t="s">
        <v>189</v>
      </c>
      <c r="C3" s="31">
        <v>55</v>
      </c>
      <c r="D3" s="160"/>
      <c r="E3" s="105">
        <v>0</v>
      </c>
      <c r="F3" s="105">
        <v>3</v>
      </c>
      <c r="G3" s="105">
        <v>4</v>
      </c>
      <c r="H3" s="105">
        <v>2</v>
      </c>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5">
        <f t="shared" si="0"/>
        <v>9</v>
      </c>
      <c r="AN3" s="14"/>
      <c r="AO3" s="14"/>
      <c r="AP3" s="11">
        <f t="shared" si="1"/>
        <v>14</v>
      </c>
      <c r="AQ3" s="11" t="str">
        <f t="shared" si="1"/>
        <v>Makes the connection between pre-money counters and coins e.g. a 5c coin contains 5 cents similar to the 5 dots on the pre-money counter</v>
      </c>
      <c r="AR3" s="11">
        <f t="shared" si="1"/>
        <v>55</v>
      </c>
      <c r="AS3" s="11">
        <f t="shared" si="2"/>
        <v>9</v>
      </c>
    </row>
    <row r="4" spans="1:45" ht="23.25" customHeight="1" x14ac:dyDescent="0.3">
      <c r="A4" s="55">
        <v>14</v>
      </c>
      <c r="B4" s="103" t="s">
        <v>190</v>
      </c>
      <c r="C4" s="31">
        <v>56</v>
      </c>
      <c r="D4" s="160"/>
      <c r="E4" s="106">
        <v>2</v>
      </c>
      <c r="F4" s="106">
        <v>3</v>
      </c>
      <c r="G4" s="106">
        <v>4</v>
      </c>
      <c r="H4" s="106">
        <v>2</v>
      </c>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5">
        <f t="shared" si="0"/>
        <v>11</v>
      </c>
      <c r="AN4" s="14"/>
      <c r="AO4" s="14"/>
      <c r="AP4" s="11">
        <f t="shared" si="1"/>
        <v>14</v>
      </c>
      <c r="AQ4" s="11" t="str">
        <f t="shared" si="1"/>
        <v>Recognises that coins are required to obtain/buy an object</v>
      </c>
      <c r="AR4" s="11">
        <f t="shared" si="1"/>
        <v>56</v>
      </c>
      <c r="AS4" s="11">
        <f t="shared" si="2"/>
        <v>11</v>
      </c>
    </row>
    <row r="5" spans="1:45" ht="34.5" customHeight="1" x14ac:dyDescent="0.3">
      <c r="A5" s="55">
        <v>14</v>
      </c>
      <c r="B5" s="103" t="s">
        <v>191</v>
      </c>
      <c r="C5" s="31">
        <v>57</v>
      </c>
      <c r="D5" s="160"/>
      <c r="E5" s="146">
        <v>4</v>
      </c>
      <c r="F5" s="146">
        <v>3</v>
      </c>
      <c r="G5" s="146">
        <v>4</v>
      </c>
      <c r="H5" s="146">
        <v>2</v>
      </c>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7"/>
      <c r="AM5" s="15">
        <f t="shared" si="0"/>
        <v>13</v>
      </c>
      <c r="AN5" s="14"/>
      <c r="AO5" s="14"/>
      <c r="AP5" s="11">
        <f t="shared" si="1"/>
        <v>14</v>
      </c>
      <c r="AQ5" s="11" t="str">
        <f t="shared" si="1"/>
        <v xml:space="preserve">Experiences that greater amounts of coins will be needed for some transactions </v>
      </c>
      <c r="AR5" s="11">
        <f t="shared" si="1"/>
        <v>57</v>
      </c>
      <c r="AS5" s="11">
        <f t="shared" si="2"/>
        <v>13</v>
      </c>
    </row>
    <row r="6" spans="1:45" ht="33" customHeight="1" x14ac:dyDescent="0.3">
      <c r="A6" s="55">
        <v>14</v>
      </c>
      <c r="B6" s="103" t="s">
        <v>192</v>
      </c>
      <c r="C6" s="31">
        <v>58</v>
      </c>
      <c r="D6" s="160"/>
      <c r="E6" s="106">
        <v>0</v>
      </c>
      <c r="F6" s="106">
        <v>3</v>
      </c>
      <c r="G6" s="106">
        <v>4</v>
      </c>
      <c r="H6" s="106">
        <v>1</v>
      </c>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5">
        <f t="shared" si="0"/>
        <v>8</v>
      </c>
      <c r="AN6" s="14"/>
      <c r="AO6" s="14"/>
      <c r="AP6" s="11">
        <f t="shared" si="1"/>
        <v>14</v>
      </c>
      <c r="AQ6" s="11" t="str">
        <f t="shared" si="1"/>
        <v xml:space="preserve">Understands that e.g. the 5c coin is preferable/worth more/greater value than the 2c coin  </v>
      </c>
      <c r="AR6" s="11">
        <f t="shared" si="1"/>
        <v>58</v>
      </c>
      <c r="AS6" s="11">
        <f t="shared" si="2"/>
        <v>8</v>
      </c>
    </row>
    <row r="7" spans="1:45" ht="48.6" customHeight="1" x14ac:dyDescent="0.3">
      <c r="A7" s="55">
        <v>14</v>
      </c>
      <c r="B7" s="103" t="s">
        <v>205</v>
      </c>
      <c r="C7" s="31">
        <v>59</v>
      </c>
      <c r="D7" s="160"/>
      <c r="E7" s="106">
        <v>2</v>
      </c>
      <c r="F7" s="106">
        <v>1</v>
      </c>
      <c r="G7" s="106">
        <v>2</v>
      </c>
      <c r="H7" s="106">
        <v>0</v>
      </c>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5">
        <f t="shared" si="0"/>
        <v>5</v>
      </c>
      <c r="AN7" s="14"/>
      <c r="AO7" s="14"/>
      <c r="AP7" s="11">
        <f t="shared" si="1"/>
        <v>14</v>
      </c>
      <c r="AQ7" s="11" t="str">
        <f t="shared" si="1"/>
        <v xml:space="preserve">Understands that the value of a coin is not aligned to the amount of coins e.g. one 5c coin has greater value/worth more than 4 x 1c coins </v>
      </c>
      <c r="AR7" s="11">
        <f t="shared" si="1"/>
        <v>59</v>
      </c>
      <c r="AS7" s="11">
        <f t="shared" si="2"/>
        <v>5</v>
      </c>
    </row>
    <row r="8" spans="1:45" ht="22.8" customHeight="1" x14ac:dyDescent="0.3">
      <c r="A8" s="55">
        <v>14</v>
      </c>
      <c r="B8" s="103" t="s">
        <v>193</v>
      </c>
      <c r="C8" s="31">
        <v>60</v>
      </c>
      <c r="D8" s="160"/>
      <c r="E8" s="106">
        <v>4</v>
      </c>
      <c r="F8" s="106">
        <v>3</v>
      </c>
      <c r="G8" s="106">
        <v>4</v>
      </c>
      <c r="H8" s="106">
        <v>3</v>
      </c>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47">
        <f t="shared" si="0"/>
        <v>14</v>
      </c>
      <c r="AN8" s="14"/>
      <c r="AO8" s="14"/>
      <c r="AP8" s="11">
        <f t="shared" si="1"/>
        <v>14</v>
      </c>
      <c r="AQ8" s="11" t="str">
        <f t="shared" si="1"/>
        <v>Identifies and understands the value of the 10c coin</v>
      </c>
      <c r="AR8" s="11">
        <f t="shared" si="1"/>
        <v>60</v>
      </c>
      <c r="AS8" s="11">
        <f t="shared" si="2"/>
        <v>14</v>
      </c>
    </row>
    <row r="9" spans="1:45" ht="24.75" customHeight="1" x14ac:dyDescent="0.3">
      <c r="A9" s="55">
        <v>14</v>
      </c>
      <c r="B9" s="103" t="s">
        <v>194</v>
      </c>
      <c r="C9" s="31">
        <v>61</v>
      </c>
      <c r="D9" s="160"/>
      <c r="E9" s="106">
        <v>2</v>
      </c>
      <c r="F9" s="106">
        <v>3</v>
      </c>
      <c r="G9" s="106">
        <v>4</v>
      </c>
      <c r="H9" s="106">
        <v>2</v>
      </c>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5">
        <f t="shared" si="0"/>
        <v>11</v>
      </c>
      <c r="AN9" s="14"/>
      <c r="AO9" s="14"/>
      <c r="AP9" s="11">
        <f t="shared" si="1"/>
        <v>14</v>
      </c>
      <c r="AQ9" s="11" t="str">
        <f t="shared" si="1"/>
        <v xml:space="preserve">Exchanges amounts of coins for equivalent amounts  </v>
      </c>
      <c r="AR9" s="11">
        <f t="shared" si="1"/>
        <v>61</v>
      </c>
      <c r="AS9" s="11">
        <f t="shared" si="2"/>
        <v>11</v>
      </c>
    </row>
    <row r="10" spans="1:45" ht="23.25" customHeight="1" x14ac:dyDescent="0.3">
      <c r="A10" s="55">
        <v>14</v>
      </c>
      <c r="B10" s="103" t="s">
        <v>195</v>
      </c>
      <c r="C10" s="31">
        <v>62</v>
      </c>
      <c r="D10" s="161"/>
      <c r="E10" s="106">
        <v>3</v>
      </c>
      <c r="F10" s="106">
        <v>2</v>
      </c>
      <c r="G10" s="106">
        <v>3</v>
      </c>
      <c r="H10" s="106">
        <v>3</v>
      </c>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5">
        <f t="shared" si="0"/>
        <v>11</v>
      </c>
      <c r="AN10" s="14"/>
      <c r="AO10" s="14"/>
      <c r="AP10" s="11">
        <f t="shared" si="1"/>
        <v>14</v>
      </c>
      <c r="AQ10" s="11" t="str">
        <f t="shared" si="1"/>
        <v>Adds varying amounts under 10c</v>
      </c>
      <c r="AR10" s="11">
        <f t="shared" si="1"/>
        <v>62</v>
      </c>
      <c r="AS10" s="11">
        <f t="shared" si="2"/>
        <v>11</v>
      </c>
    </row>
    <row r="11" spans="1:45" ht="31.8" customHeight="1" x14ac:dyDescent="0.3">
      <c r="A11" s="107">
        <v>15</v>
      </c>
      <c r="B11" s="143" t="s">
        <v>196</v>
      </c>
      <c r="C11" s="31">
        <v>63</v>
      </c>
      <c r="D11" s="159" t="s">
        <v>199</v>
      </c>
      <c r="E11" s="108">
        <v>1</v>
      </c>
      <c r="F11" s="108">
        <v>3</v>
      </c>
      <c r="G11" s="108">
        <v>4</v>
      </c>
      <c r="H11" s="108">
        <v>2</v>
      </c>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5">
        <f t="shared" si="0"/>
        <v>10</v>
      </c>
      <c r="AN11" s="14"/>
      <c r="AO11" s="14"/>
      <c r="AP11" s="11">
        <f t="shared" si="1"/>
        <v>15</v>
      </c>
      <c r="AQ11" s="11" t="str">
        <f t="shared" si="1"/>
        <v xml:space="preserve">Notices that some partitions lead to equal parts and some do not </v>
      </c>
      <c r="AR11" s="11">
        <f t="shared" si="1"/>
        <v>63</v>
      </c>
      <c r="AS11" s="11">
        <f t="shared" si="2"/>
        <v>10</v>
      </c>
    </row>
    <row r="12" spans="1:45" ht="33.6" customHeight="1" x14ac:dyDescent="0.3">
      <c r="A12" s="107">
        <v>15</v>
      </c>
      <c r="B12" s="143" t="s">
        <v>197</v>
      </c>
      <c r="C12" s="31">
        <v>64</v>
      </c>
      <c r="D12" s="223"/>
      <c r="E12" s="108">
        <v>4</v>
      </c>
      <c r="F12" s="108">
        <v>1</v>
      </c>
      <c r="G12" s="108">
        <v>2</v>
      </c>
      <c r="H12" s="108">
        <v>3</v>
      </c>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47">
        <f t="shared" si="0"/>
        <v>10</v>
      </c>
      <c r="AN12" s="14"/>
      <c r="AO12" s="14"/>
      <c r="AP12" s="11">
        <f t="shared" si="1"/>
        <v>15</v>
      </c>
      <c r="AQ12" s="11" t="str">
        <f t="shared" si="1"/>
        <v xml:space="preserve">Compares and describes parts of sets in terms of quantity </v>
      </c>
      <c r="AR12" s="11">
        <f t="shared" si="1"/>
        <v>64</v>
      </c>
      <c r="AS12" s="11">
        <f t="shared" si="2"/>
        <v>10</v>
      </c>
    </row>
    <row r="13" spans="1:45" ht="23.4" customHeight="1" x14ac:dyDescent="0.3">
      <c r="A13" s="116">
        <v>16</v>
      </c>
      <c r="B13" s="144" t="s">
        <v>198</v>
      </c>
      <c r="C13" s="31">
        <v>65</v>
      </c>
      <c r="D13" s="160" t="s">
        <v>26</v>
      </c>
      <c r="E13" s="117">
        <v>2</v>
      </c>
      <c r="F13" s="117">
        <v>3</v>
      </c>
      <c r="G13" s="117">
        <v>4</v>
      </c>
      <c r="H13" s="117">
        <v>2</v>
      </c>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5">
        <f t="shared" si="0"/>
        <v>11</v>
      </c>
      <c r="AN13" s="14"/>
      <c r="AO13" s="14"/>
      <c r="AP13" s="11">
        <f t="shared" si="1"/>
        <v>16</v>
      </c>
      <c r="AQ13" s="11" t="str">
        <f t="shared" si="1"/>
        <v>Recalls the sequence of the days of the week</v>
      </c>
      <c r="AR13" s="11">
        <f t="shared" si="1"/>
        <v>65</v>
      </c>
      <c r="AS13" s="11">
        <f t="shared" si="2"/>
        <v>11</v>
      </c>
    </row>
    <row r="14" spans="1:45" ht="32.25" customHeight="1" x14ac:dyDescent="0.3">
      <c r="A14" s="116">
        <v>16</v>
      </c>
      <c r="B14" s="144" t="s">
        <v>200</v>
      </c>
      <c r="C14" s="31">
        <v>66</v>
      </c>
      <c r="D14" s="161"/>
      <c r="E14" s="117">
        <v>0</v>
      </c>
      <c r="F14" s="117">
        <v>3</v>
      </c>
      <c r="G14" s="117">
        <v>4</v>
      </c>
      <c r="H14" s="117">
        <v>1</v>
      </c>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6">
        <f t="shared" si="0"/>
        <v>8</v>
      </c>
      <c r="AN14" s="14"/>
      <c r="AO14" s="14"/>
      <c r="AP14" s="11">
        <f t="shared" si="1"/>
        <v>16</v>
      </c>
      <c r="AQ14" s="11" t="str">
        <f t="shared" si="1"/>
        <v>Begins to recognise that there are standard universal ways of expressing time</v>
      </c>
      <c r="AR14" s="11">
        <f t="shared" si="1"/>
        <v>66</v>
      </c>
      <c r="AS14" s="11">
        <f t="shared" si="2"/>
        <v>8</v>
      </c>
    </row>
    <row r="15" spans="1:45" ht="34.5" customHeight="1" x14ac:dyDescent="0.3">
      <c r="A15" s="98">
        <v>17</v>
      </c>
      <c r="B15" s="145" t="s">
        <v>201</v>
      </c>
      <c r="C15" s="31">
        <v>67</v>
      </c>
      <c r="D15" s="159" t="s">
        <v>203</v>
      </c>
      <c r="E15" s="98">
        <v>1</v>
      </c>
      <c r="F15" s="98">
        <v>3</v>
      </c>
      <c r="G15" s="98">
        <v>4</v>
      </c>
      <c r="H15" s="98">
        <v>4</v>
      </c>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15">
        <f t="shared" si="0"/>
        <v>12</v>
      </c>
      <c r="AN15" s="14"/>
      <c r="AO15" s="14"/>
      <c r="AP15" s="11">
        <f t="shared" si="1"/>
        <v>17</v>
      </c>
      <c r="AQ15" s="11" t="str">
        <f t="shared" si="1"/>
        <v xml:space="preserve">Collects data by asking simple questions of each other and gathering responses   </v>
      </c>
      <c r="AR15" s="11">
        <f t="shared" si="1"/>
        <v>67</v>
      </c>
      <c r="AS15" s="11">
        <f t="shared" si="2"/>
        <v>12</v>
      </c>
    </row>
    <row r="16" spans="1:45" ht="37.5" customHeight="1" x14ac:dyDescent="0.3">
      <c r="A16" s="98">
        <v>17</v>
      </c>
      <c r="B16" s="145" t="s">
        <v>202</v>
      </c>
      <c r="C16" s="31">
        <v>68</v>
      </c>
      <c r="D16" s="161"/>
      <c r="E16" s="98">
        <v>1</v>
      </c>
      <c r="F16" s="98">
        <v>3</v>
      </c>
      <c r="G16" s="98">
        <v>4</v>
      </c>
      <c r="H16" s="98">
        <v>0</v>
      </c>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48">
        <f t="shared" si="0"/>
        <v>8</v>
      </c>
      <c r="AN16" s="14"/>
      <c r="AO16" s="14"/>
      <c r="AP16" s="11">
        <f t="shared" si="1"/>
        <v>17</v>
      </c>
      <c r="AQ16" s="11" t="str">
        <f t="shared" si="1"/>
        <v>Responds to questions and/or problems that relate to the attributes of data sets</v>
      </c>
      <c r="AR16" s="11">
        <f t="shared" si="1"/>
        <v>68</v>
      </c>
      <c r="AS16" s="11">
        <f t="shared" si="2"/>
        <v>8</v>
      </c>
    </row>
    <row r="17" spans="1:414" ht="22.5" customHeight="1" x14ac:dyDescent="0.3">
      <c r="A17" s="42"/>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4"/>
      <c r="AO17" s="14"/>
      <c r="AP17" s="11"/>
      <c r="AQ17" s="11"/>
      <c r="AR17" s="11"/>
      <c r="AS17" s="11"/>
    </row>
    <row r="18" spans="1:414" s="4" customFormat="1" ht="19.5" customHeight="1" x14ac:dyDescent="0.3">
      <c r="A18" s="177"/>
      <c r="B18" s="217" t="s">
        <v>15</v>
      </c>
      <c r="C18" s="218"/>
      <c r="D18" s="218"/>
      <c r="E18" s="109">
        <f>SUMIF($A2:$A16,14,E2:E16)</f>
        <v>18</v>
      </c>
      <c r="F18" s="109">
        <f t="shared" ref="F18:AL18" si="3">SUMIF($A2:$A16,14,F2:F16)</f>
        <v>23</v>
      </c>
      <c r="G18" s="109">
        <f t="shared" si="3"/>
        <v>32</v>
      </c>
      <c r="H18" s="109">
        <f t="shared" si="3"/>
        <v>18</v>
      </c>
      <c r="I18" s="109">
        <f t="shared" si="3"/>
        <v>0</v>
      </c>
      <c r="J18" s="109">
        <f t="shared" si="3"/>
        <v>0</v>
      </c>
      <c r="K18" s="109">
        <f t="shared" si="3"/>
        <v>0</v>
      </c>
      <c r="L18" s="109">
        <f t="shared" si="3"/>
        <v>0</v>
      </c>
      <c r="M18" s="109">
        <f t="shared" si="3"/>
        <v>0</v>
      </c>
      <c r="N18" s="109">
        <f t="shared" si="3"/>
        <v>0</v>
      </c>
      <c r="O18" s="109">
        <f t="shared" si="3"/>
        <v>0</v>
      </c>
      <c r="P18" s="109">
        <f t="shared" si="3"/>
        <v>0</v>
      </c>
      <c r="Q18" s="109">
        <f t="shared" si="3"/>
        <v>0</v>
      </c>
      <c r="R18" s="109">
        <f t="shared" si="3"/>
        <v>0</v>
      </c>
      <c r="S18" s="109">
        <f t="shared" si="3"/>
        <v>0</v>
      </c>
      <c r="T18" s="109">
        <f t="shared" si="3"/>
        <v>0</v>
      </c>
      <c r="U18" s="109">
        <f t="shared" si="3"/>
        <v>0</v>
      </c>
      <c r="V18" s="109">
        <f t="shared" si="3"/>
        <v>0</v>
      </c>
      <c r="W18" s="109">
        <f t="shared" si="3"/>
        <v>0</v>
      </c>
      <c r="X18" s="109">
        <f t="shared" si="3"/>
        <v>0</v>
      </c>
      <c r="Y18" s="109">
        <f t="shared" si="3"/>
        <v>0</v>
      </c>
      <c r="Z18" s="109">
        <f t="shared" si="3"/>
        <v>0</v>
      </c>
      <c r="AA18" s="109">
        <f t="shared" si="3"/>
        <v>0</v>
      </c>
      <c r="AB18" s="109">
        <f t="shared" si="3"/>
        <v>0</v>
      </c>
      <c r="AC18" s="109">
        <f t="shared" si="3"/>
        <v>0</v>
      </c>
      <c r="AD18" s="109">
        <f t="shared" si="3"/>
        <v>0</v>
      </c>
      <c r="AE18" s="109">
        <f t="shared" si="3"/>
        <v>0</v>
      </c>
      <c r="AF18" s="109">
        <f t="shared" si="3"/>
        <v>0</v>
      </c>
      <c r="AG18" s="109">
        <f t="shared" si="3"/>
        <v>0</v>
      </c>
      <c r="AH18" s="109">
        <f t="shared" si="3"/>
        <v>0</v>
      </c>
      <c r="AI18" s="109">
        <f t="shared" si="3"/>
        <v>0</v>
      </c>
      <c r="AJ18" s="109">
        <f t="shared" si="3"/>
        <v>0</v>
      </c>
      <c r="AK18" s="109">
        <f t="shared" si="3"/>
        <v>0</v>
      </c>
      <c r="AL18" s="110">
        <f t="shared" si="3"/>
        <v>0</v>
      </c>
      <c r="AM18" s="14"/>
      <c r="AN18" s="14"/>
      <c r="AO18" s="14"/>
      <c r="AP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row>
    <row r="19" spans="1:414" s="4" customFormat="1" ht="18.75" customHeight="1" x14ac:dyDescent="0.3">
      <c r="A19" s="177"/>
      <c r="B19" s="219" t="s">
        <v>16</v>
      </c>
      <c r="C19" s="220"/>
      <c r="D19" s="220"/>
      <c r="E19" s="111">
        <f>SUMIF($A2:$A16,15,E2:E16)</f>
        <v>5</v>
      </c>
      <c r="F19" s="111">
        <f t="shared" ref="F19:AL19" si="4">SUMIF($A2:$A16,15,F2:F16)</f>
        <v>4</v>
      </c>
      <c r="G19" s="111">
        <f t="shared" si="4"/>
        <v>6</v>
      </c>
      <c r="H19" s="111">
        <f t="shared" si="4"/>
        <v>5</v>
      </c>
      <c r="I19" s="111">
        <f t="shared" si="4"/>
        <v>0</v>
      </c>
      <c r="J19" s="111">
        <f t="shared" si="4"/>
        <v>0</v>
      </c>
      <c r="K19" s="111">
        <f t="shared" si="4"/>
        <v>0</v>
      </c>
      <c r="L19" s="111">
        <f t="shared" si="4"/>
        <v>0</v>
      </c>
      <c r="M19" s="111">
        <f t="shared" si="4"/>
        <v>0</v>
      </c>
      <c r="N19" s="111">
        <f t="shared" si="4"/>
        <v>0</v>
      </c>
      <c r="O19" s="111">
        <f t="shared" si="4"/>
        <v>0</v>
      </c>
      <c r="P19" s="111">
        <f t="shared" si="4"/>
        <v>0</v>
      </c>
      <c r="Q19" s="111">
        <f t="shared" si="4"/>
        <v>0</v>
      </c>
      <c r="R19" s="111">
        <f t="shared" si="4"/>
        <v>0</v>
      </c>
      <c r="S19" s="111">
        <f t="shared" si="4"/>
        <v>0</v>
      </c>
      <c r="T19" s="111">
        <f t="shared" si="4"/>
        <v>0</v>
      </c>
      <c r="U19" s="111">
        <f t="shared" si="4"/>
        <v>0</v>
      </c>
      <c r="V19" s="111">
        <f t="shared" si="4"/>
        <v>0</v>
      </c>
      <c r="W19" s="111">
        <f t="shared" si="4"/>
        <v>0</v>
      </c>
      <c r="X19" s="111">
        <f t="shared" si="4"/>
        <v>0</v>
      </c>
      <c r="Y19" s="111">
        <f t="shared" si="4"/>
        <v>0</v>
      </c>
      <c r="Z19" s="111">
        <f t="shared" si="4"/>
        <v>0</v>
      </c>
      <c r="AA19" s="111">
        <f t="shared" si="4"/>
        <v>0</v>
      </c>
      <c r="AB19" s="111">
        <f t="shared" si="4"/>
        <v>0</v>
      </c>
      <c r="AC19" s="111">
        <f t="shared" si="4"/>
        <v>0</v>
      </c>
      <c r="AD19" s="111">
        <f t="shared" si="4"/>
        <v>0</v>
      </c>
      <c r="AE19" s="111">
        <f t="shared" si="4"/>
        <v>0</v>
      </c>
      <c r="AF19" s="111">
        <f t="shared" si="4"/>
        <v>0</v>
      </c>
      <c r="AG19" s="111">
        <f t="shared" si="4"/>
        <v>0</v>
      </c>
      <c r="AH19" s="111">
        <f t="shared" si="4"/>
        <v>0</v>
      </c>
      <c r="AI19" s="111">
        <f t="shared" si="4"/>
        <v>0</v>
      </c>
      <c r="AJ19" s="111">
        <f t="shared" si="4"/>
        <v>0</v>
      </c>
      <c r="AK19" s="111">
        <f t="shared" si="4"/>
        <v>0</v>
      </c>
      <c r="AL19" s="112">
        <f t="shared" si="4"/>
        <v>0</v>
      </c>
      <c r="AM19" s="14"/>
      <c r="AN19" s="14"/>
      <c r="AO19" s="14"/>
      <c r="AP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row>
    <row r="20" spans="1:414" s="4" customFormat="1" ht="20.25" customHeight="1" x14ac:dyDescent="0.3">
      <c r="A20" s="177"/>
      <c r="B20" s="221" t="s">
        <v>17</v>
      </c>
      <c r="C20" s="222"/>
      <c r="D20" s="222"/>
      <c r="E20" s="117">
        <f>SUMIF($A2:$A16,16,E2:E16)</f>
        <v>2</v>
      </c>
      <c r="F20" s="117">
        <f t="shared" ref="F20:AL20" si="5">SUMIF($A2:$A16,16,F2:F16)</f>
        <v>6</v>
      </c>
      <c r="G20" s="117">
        <f t="shared" si="5"/>
        <v>8</v>
      </c>
      <c r="H20" s="117">
        <f t="shared" si="5"/>
        <v>3</v>
      </c>
      <c r="I20" s="117">
        <f t="shared" si="5"/>
        <v>0</v>
      </c>
      <c r="J20" s="117">
        <f t="shared" si="5"/>
        <v>0</v>
      </c>
      <c r="K20" s="117">
        <f t="shared" si="5"/>
        <v>0</v>
      </c>
      <c r="L20" s="117">
        <f t="shared" si="5"/>
        <v>0</v>
      </c>
      <c r="M20" s="117">
        <f t="shared" si="5"/>
        <v>0</v>
      </c>
      <c r="N20" s="117">
        <f t="shared" si="5"/>
        <v>0</v>
      </c>
      <c r="O20" s="117">
        <f t="shared" si="5"/>
        <v>0</v>
      </c>
      <c r="P20" s="117">
        <f t="shared" si="5"/>
        <v>0</v>
      </c>
      <c r="Q20" s="117">
        <f t="shared" si="5"/>
        <v>0</v>
      </c>
      <c r="R20" s="117">
        <f t="shared" si="5"/>
        <v>0</v>
      </c>
      <c r="S20" s="117">
        <f t="shared" si="5"/>
        <v>0</v>
      </c>
      <c r="T20" s="117">
        <f t="shared" si="5"/>
        <v>0</v>
      </c>
      <c r="U20" s="117">
        <f t="shared" si="5"/>
        <v>0</v>
      </c>
      <c r="V20" s="117">
        <f t="shared" si="5"/>
        <v>0</v>
      </c>
      <c r="W20" s="117">
        <f t="shared" si="5"/>
        <v>0</v>
      </c>
      <c r="X20" s="117">
        <f t="shared" si="5"/>
        <v>0</v>
      </c>
      <c r="Y20" s="117">
        <f t="shared" si="5"/>
        <v>0</v>
      </c>
      <c r="Z20" s="117">
        <f t="shared" si="5"/>
        <v>0</v>
      </c>
      <c r="AA20" s="117">
        <f t="shared" si="5"/>
        <v>0</v>
      </c>
      <c r="AB20" s="117">
        <f t="shared" si="5"/>
        <v>0</v>
      </c>
      <c r="AC20" s="117">
        <f t="shared" si="5"/>
        <v>0</v>
      </c>
      <c r="AD20" s="117">
        <f t="shared" si="5"/>
        <v>0</v>
      </c>
      <c r="AE20" s="117">
        <f t="shared" si="5"/>
        <v>0</v>
      </c>
      <c r="AF20" s="117">
        <f t="shared" si="5"/>
        <v>0</v>
      </c>
      <c r="AG20" s="117">
        <f t="shared" si="5"/>
        <v>0</v>
      </c>
      <c r="AH20" s="117">
        <f t="shared" si="5"/>
        <v>0</v>
      </c>
      <c r="AI20" s="117">
        <f t="shared" si="5"/>
        <v>0</v>
      </c>
      <c r="AJ20" s="117">
        <f t="shared" si="5"/>
        <v>0</v>
      </c>
      <c r="AK20" s="117">
        <f t="shared" si="5"/>
        <v>0</v>
      </c>
      <c r="AL20" s="120">
        <f t="shared" si="5"/>
        <v>0</v>
      </c>
      <c r="AM20" s="14"/>
      <c r="AN20" s="14"/>
      <c r="AO20" s="14"/>
      <c r="AP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row>
    <row r="21" spans="1:414" s="4" customFormat="1" ht="20.25" customHeight="1" x14ac:dyDescent="0.3">
      <c r="A21" s="177"/>
      <c r="B21" s="113"/>
      <c r="C21" s="114"/>
      <c r="D21" s="115" t="s">
        <v>129</v>
      </c>
      <c r="E21" s="119">
        <f>SUMIF($A2:$A16,17,E2:E16)</f>
        <v>2</v>
      </c>
      <c r="F21" s="119">
        <f t="shared" ref="F21:AL21" si="6">SUMIF($A2:$A16,17,F2:F16)</f>
        <v>6</v>
      </c>
      <c r="G21" s="119">
        <f t="shared" si="6"/>
        <v>8</v>
      </c>
      <c r="H21" s="119">
        <f t="shared" si="6"/>
        <v>4</v>
      </c>
      <c r="I21" s="119">
        <f t="shared" si="6"/>
        <v>0</v>
      </c>
      <c r="J21" s="119">
        <f t="shared" si="6"/>
        <v>0</v>
      </c>
      <c r="K21" s="119">
        <f t="shared" si="6"/>
        <v>0</v>
      </c>
      <c r="L21" s="119">
        <f t="shared" si="6"/>
        <v>0</v>
      </c>
      <c r="M21" s="119">
        <f t="shared" si="6"/>
        <v>0</v>
      </c>
      <c r="N21" s="119">
        <f t="shared" si="6"/>
        <v>0</v>
      </c>
      <c r="O21" s="119">
        <f t="shared" si="6"/>
        <v>0</v>
      </c>
      <c r="P21" s="119">
        <f t="shared" si="6"/>
        <v>0</v>
      </c>
      <c r="Q21" s="119">
        <f t="shared" si="6"/>
        <v>0</v>
      </c>
      <c r="R21" s="119">
        <f t="shared" si="6"/>
        <v>0</v>
      </c>
      <c r="S21" s="119">
        <f t="shared" si="6"/>
        <v>0</v>
      </c>
      <c r="T21" s="119">
        <f t="shared" si="6"/>
        <v>0</v>
      </c>
      <c r="U21" s="119">
        <f t="shared" si="6"/>
        <v>0</v>
      </c>
      <c r="V21" s="119">
        <f t="shared" si="6"/>
        <v>0</v>
      </c>
      <c r="W21" s="119">
        <f t="shared" si="6"/>
        <v>0</v>
      </c>
      <c r="X21" s="119">
        <f t="shared" si="6"/>
        <v>0</v>
      </c>
      <c r="Y21" s="119">
        <f t="shared" si="6"/>
        <v>0</v>
      </c>
      <c r="Z21" s="119">
        <f t="shared" si="6"/>
        <v>0</v>
      </c>
      <c r="AA21" s="119">
        <f t="shared" si="6"/>
        <v>0</v>
      </c>
      <c r="AB21" s="119">
        <f t="shared" si="6"/>
        <v>0</v>
      </c>
      <c r="AC21" s="119">
        <f t="shared" si="6"/>
        <v>0</v>
      </c>
      <c r="AD21" s="119">
        <f t="shared" si="6"/>
        <v>0</v>
      </c>
      <c r="AE21" s="119">
        <f t="shared" si="6"/>
        <v>0</v>
      </c>
      <c r="AF21" s="119">
        <f t="shared" si="6"/>
        <v>0</v>
      </c>
      <c r="AG21" s="119">
        <f t="shared" si="6"/>
        <v>0</v>
      </c>
      <c r="AH21" s="119">
        <f t="shared" si="6"/>
        <v>0</v>
      </c>
      <c r="AI21" s="119">
        <f t="shared" si="6"/>
        <v>0</v>
      </c>
      <c r="AJ21" s="119">
        <f t="shared" si="6"/>
        <v>0</v>
      </c>
      <c r="AK21" s="119">
        <f t="shared" si="6"/>
        <v>0</v>
      </c>
      <c r="AL21" s="119">
        <f t="shared" si="6"/>
        <v>0</v>
      </c>
      <c r="AM21" s="53"/>
      <c r="AN21" s="14"/>
      <c r="AO21" s="14"/>
      <c r="AP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row>
    <row r="22" spans="1:414" s="4" customFormat="1" ht="18.75" customHeight="1" x14ac:dyDescent="0.3">
      <c r="A22" s="178"/>
      <c r="B22" s="172" t="s">
        <v>4</v>
      </c>
      <c r="C22" s="173"/>
      <c r="D22" s="174"/>
      <c r="E22" s="118">
        <f>SUM(E2:E10,E11:E13,E14,E15:E16)</f>
        <v>27</v>
      </c>
      <c r="F22" s="118">
        <f>SUM(F2:F10,F11:F13,F14,F15:F16)</f>
        <v>39</v>
      </c>
      <c r="G22" s="118">
        <f>SUM(G2:G10,G11:G13,G14,G15:G16)</f>
        <v>54</v>
      </c>
      <c r="H22" s="118">
        <f>SUM(H2:H10,H11:H13,H14,H15:H16)</f>
        <v>30</v>
      </c>
      <c r="I22" s="118">
        <f t="shared" ref="I22:AL22" si="7">SUM(I2:I10,I11:I13,I14,I15:I16)</f>
        <v>0</v>
      </c>
      <c r="J22" s="118">
        <f t="shared" si="7"/>
        <v>0</v>
      </c>
      <c r="K22" s="118">
        <f t="shared" si="7"/>
        <v>0</v>
      </c>
      <c r="L22" s="118">
        <f t="shared" si="7"/>
        <v>0</v>
      </c>
      <c r="M22" s="118">
        <f t="shared" si="7"/>
        <v>0</v>
      </c>
      <c r="N22" s="118">
        <f t="shared" si="7"/>
        <v>0</v>
      </c>
      <c r="O22" s="118">
        <f t="shared" si="7"/>
        <v>0</v>
      </c>
      <c r="P22" s="118">
        <f t="shared" si="7"/>
        <v>0</v>
      </c>
      <c r="Q22" s="118">
        <f t="shared" si="7"/>
        <v>0</v>
      </c>
      <c r="R22" s="118">
        <f t="shared" si="7"/>
        <v>0</v>
      </c>
      <c r="S22" s="118">
        <f t="shared" si="7"/>
        <v>0</v>
      </c>
      <c r="T22" s="118">
        <f t="shared" si="7"/>
        <v>0</v>
      </c>
      <c r="U22" s="118">
        <f t="shared" si="7"/>
        <v>0</v>
      </c>
      <c r="V22" s="118">
        <f t="shared" si="7"/>
        <v>0</v>
      </c>
      <c r="W22" s="118">
        <f t="shared" si="7"/>
        <v>0</v>
      </c>
      <c r="X22" s="118">
        <f t="shared" si="7"/>
        <v>0</v>
      </c>
      <c r="Y22" s="118">
        <f t="shared" si="7"/>
        <v>0</v>
      </c>
      <c r="Z22" s="118">
        <f t="shared" si="7"/>
        <v>0</v>
      </c>
      <c r="AA22" s="118">
        <f t="shared" si="7"/>
        <v>0</v>
      </c>
      <c r="AB22" s="118">
        <f t="shared" si="7"/>
        <v>0</v>
      </c>
      <c r="AC22" s="118">
        <f t="shared" si="7"/>
        <v>0</v>
      </c>
      <c r="AD22" s="118">
        <f t="shared" si="7"/>
        <v>0</v>
      </c>
      <c r="AE22" s="118">
        <f t="shared" si="7"/>
        <v>0</v>
      </c>
      <c r="AF22" s="118">
        <f t="shared" si="7"/>
        <v>0</v>
      </c>
      <c r="AG22" s="118">
        <f t="shared" si="7"/>
        <v>0</v>
      </c>
      <c r="AH22" s="118">
        <f t="shared" si="7"/>
        <v>0</v>
      </c>
      <c r="AI22" s="118">
        <f t="shared" si="7"/>
        <v>0</v>
      </c>
      <c r="AJ22" s="118">
        <f t="shared" si="7"/>
        <v>0</v>
      </c>
      <c r="AK22" s="118">
        <f t="shared" si="7"/>
        <v>0</v>
      </c>
      <c r="AL22" s="118">
        <f t="shared" si="7"/>
        <v>0</v>
      </c>
      <c r="AM22" s="53"/>
      <c r="AN22" s="14"/>
      <c r="AO22" s="14"/>
      <c r="AP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row>
    <row r="23" spans="1:414" hidden="1" x14ac:dyDescent="0.3">
      <c r="A23" s="10"/>
      <c r="B23" s="11"/>
      <c r="C23" s="11"/>
      <c r="D23" s="11"/>
      <c r="E23" s="11" t="s">
        <v>59</v>
      </c>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
    </row>
    <row r="24" spans="1:414" ht="58.2" hidden="1" x14ac:dyDescent="0.3">
      <c r="A24" s="10"/>
      <c r="B24" s="11"/>
      <c r="C24" s="11"/>
      <c r="D24" s="11"/>
      <c r="E24" s="12" t="str">
        <f t="shared" ref="E24:AL24" si="8">E1</f>
        <v>Lexi</v>
      </c>
      <c r="F24" s="12" t="str">
        <f t="shared" si="8"/>
        <v>Dara</v>
      </c>
      <c r="G24" s="12" t="str">
        <f t="shared" si="8"/>
        <v>Mia</v>
      </c>
      <c r="H24" s="12" t="str">
        <f t="shared" si="8"/>
        <v>Jay</v>
      </c>
      <c r="I24" s="12" t="str">
        <f t="shared" si="8"/>
        <v>Pupil Name 5</v>
      </c>
      <c r="J24" s="12" t="str">
        <f t="shared" si="8"/>
        <v>Pupil Name 6</v>
      </c>
      <c r="K24" s="12" t="str">
        <f t="shared" si="8"/>
        <v>Pupil Name 7</v>
      </c>
      <c r="L24" s="12" t="str">
        <f t="shared" si="8"/>
        <v>Pupil Name 8</v>
      </c>
      <c r="M24" s="12" t="str">
        <f t="shared" si="8"/>
        <v>Pupil Name 9</v>
      </c>
      <c r="N24" s="12" t="str">
        <f t="shared" si="8"/>
        <v>Pupil Name 10</v>
      </c>
      <c r="O24" s="12" t="str">
        <f t="shared" si="8"/>
        <v>Pupil Name 11</v>
      </c>
      <c r="P24" s="12" t="str">
        <f t="shared" si="8"/>
        <v>Pupil Name 12</v>
      </c>
      <c r="Q24" s="12" t="str">
        <f t="shared" si="8"/>
        <v>Pupil Name 13</v>
      </c>
      <c r="R24" s="12" t="str">
        <f t="shared" si="8"/>
        <v>Pupil Name 14</v>
      </c>
      <c r="S24" s="12" t="str">
        <f t="shared" si="8"/>
        <v>Pupil Name 15</v>
      </c>
      <c r="T24" s="12" t="str">
        <f t="shared" si="8"/>
        <v>Pupil Name 16</v>
      </c>
      <c r="U24" s="12" t="str">
        <f t="shared" si="8"/>
        <v>Pupil Name 17</v>
      </c>
      <c r="V24" s="12" t="str">
        <f t="shared" si="8"/>
        <v>Pupil Name 18</v>
      </c>
      <c r="W24" s="12" t="str">
        <f t="shared" si="8"/>
        <v>Pupil Name 19</v>
      </c>
      <c r="X24" s="12" t="str">
        <f t="shared" si="8"/>
        <v>Pupil Name 20</v>
      </c>
      <c r="Y24" s="12" t="str">
        <f t="shared" si="8"/>
        <v>Pupil Name 21</v>
      </c>
      <c r="Z24" s="12" t="str">
        <f t="shared" si="8"/>
        <v>Pupil Name 22</v>
      </c>
      <c r="AA24" s="12" t="str">
        <f t="shared" si="8"/>
        <v>Pupil Name 23</v>
      </c>
      <c r="AB24" s="12" t="str">
        <f t="shared" si="8"/>
        <v>Pupil Name 24</v>
      </c>
      <c r="AC24" s="12" t="str">
        <f t="shared" si="8"/>
        <v>Pupil Name 25</v>
      </c>
      <c r="AD24" s="12" t="str">
        <f t="shared" si="8"/>
        <v>Pupil Name 26</v>
      </c>
      <c r="AE24" s="12" t="str">
        <f t="shared" si="8"/>
        <v>Pupil Name 27</v>
      </c>
      <c r="AF24" s="12" t="str">
        <f t="shared" si="8"/>
        <v>Pupil Name 28</v>
      </c>
      <c r="AG24" s="12" t="str">
        <f t="shared" si="8"/>
        <v>Pupil Name 29</v>
      </c>
      <c r="AH24" s="12" t="str">
        <f t="shared" si="8"/>
        <v>Pupil Name 30</v>
      </c>
      <c r="AI24" s="12" t="str">
        <f t="shared" si="8"/>
        <v>Pupil Name 31</v>
      </c>
      <c r="AJ24" s="12" t="str">
        <f t="shared" si="8"/>
        <v>Pupil Name 32</v>
      </c>
      <c r="AK24" s="12" t="str">
        <f t="shared" si="8"/>
        <v>Pupil Name 33</v>
      </c>
      <c r="AL24" s="12" t="str">
        <f t="shared" si="8"/>
        <v>Pupil Name 34</v>
      </c>
    </row>
    <row r="25" spans="1:414" hidden="1" x14ac:dyDescent="0.3">
      <c r="A25" s="10"/>
      <c r="B25" s="11"/>
      <c r="C25" s="11"/>
      <c r="D25" s="11"/>
      <c r="E25" s="11">
        <f t="shared" ref="E25:AL25" si="9">E22</f>
        <v>27</v>
      </c>
      <c r="F25" s="11">
        <f t="shared" si="9"/>
        <v>39</v>
      </c>
      <c r="G25" s="11">
        <f t="shared" si="9"/>
        <v>54</v>
      </c>
      <c r="H25" s="11">
        <f t="shared" si="9"/>
        <v>30</v>
      </c>
      <c r="I25" s="11">
        <f t="shared" si="9"/>
        <v>0</v>
      </c>
      <c r="J25" s="11">
        <f t="shared" si="9"/>
        <v>0</v>
      </c>
      <c r="K25" s="11">
        <f t="shared" si="9"/>
        <v>0</v>
      </c>
      <c r="L25" s="11">
        <f t="shared" si="9"/>
        <v>0</v>
      </c>
      <c r="M25" s="11">
        <f t="shared" si="9"/>
        <v>0</v>
      </c>
      <c r="N25" s="11">
        <f t="shared" si="9"/>
        <v>0</v>
      </c>
      <c r="O25" s="11">
        <f t="shared" si="9"/>
        <v>0</v>
      </c>
      <c r="P25" s="11">
        <f t="shared" si="9"/>
        <v>0</v>
      </c>
      <c r="Q25" s="11">
        <f t="shared" si="9"/>
        <v>0</v>
      </c>
      <c r="R25" s="11">
        <f t="shared" si="9"/>
        <v>0</v>
      </c>
      <c r="S25" s="11">
        <f t="shared" si="9"/>
        <v>0</v>
      </c>
      <c r="T25" s="11">
        <f t="shared" si="9"/>
        <v>0</v>
      </c>
      <c r="U25" s="11">
        <f t="shared" si="9"/>
        <v>0</v>
      </c>
      <c r="V25" s="11">
        <f t="shared" si="9"/>
        <v>0</v>
      </c>
      <c r="W25" s="11">
        <f t="shared" si="9"/>
        <v>0</v>
      </c>
      <c r="X25" s="11">
        <f t="shared" si="9"/>
        <v>0</v>
      </c>
      <c r="Y25" s="11">
        <f t="shared" si="9"/>
        <v>0</v>
      </c>
      <c r="Z25" s="11">
        <f t="shared" si="9"/>
        <v>0</v>
      </c>
      <c r="AA25" s="11">
        <f t="shared" si="9"/>
        <v>0</v>
      </c>
      <c r="AB25" s="11">
        <f t="shared" si="9"/>
        <v>0</v>
      </c>
      <c r="AC25" s="11">
        <f t="shared" si="9"/>
        <v>0</v>
      </c>
      <c r="AD25" s="11">
        <f t="shared" si="9"/>
        <v>0</v>
      </c>
      <c r="AE25" s="11">
        <f t="shared" si="9"/>
        <v>0</v>
      </c>
      <c r="AF25" s="11">
        <f t="shared" si="9"/>
        <v>0</v>
      </c>
      <c r="AG25" s="11">
        <f t="shared" si="9"/>
        <v>0</v>
      </c>
      <c r="AH25" s="11">
        <f t="shared" si="9"/>
        <v>0</v>
      </c>
      <c r="AI25" s="11">
        <f t="shared" si="9"/>
        <v>0</v>
      </c>
      <c r="AJ25" s="11">
        <f t="shared" si="9"/>
        <v>0</v>
      </c>
      <c r="AK25" s="11">
        <f t="shared" si="9"/>
        <v>0</v>
      </c>
      <c r="AL25" s="11">
        <f t="shared" si="9"/>
        <v>0</v>
      </c>
    </row>
    <row r="26" spans="1:414" s="14" customFormat="1" x14ac:dyDescent="0.3">
      <c r="A26" s="149"/>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row>
    <row r="27" spans="1:414" ht="23.4" x14ac:dyDescent="0.45">
      <c r="A27" s="149"/>
      <c r="B27" s="149"/>
      <c r="C27" s="187" t="s">
        <v>69</v>
      </c>
      <c r="D27" s="188"/>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90"/>
      <c r="AM27" s="185"/>
      <c r="AN27" s="149"/>
      <c r="AO27" s="149"/>
    </row>
    <row r="28" spans="1:414" ht="33.75" customHeight="1" x14ac:dyDescent="0.3">
      <c r="A28" s="149"/>
      <c r="B28" s="149"/>
      <c r="C28" s="170" t="s">
        <v>68</v>
      </c>
      <c r="D28" s="186"/>
      <c r="E28" s="191" t="s">
        <v>89</v>
      </c>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3"/>
      <c r="AM28" s="185"/>
      <c r="AN28" s="149"/>
      <c r="AO28" s="149"/>
    </row>
    <row r="29" spans="1:414" ht="98.4" customHeight="1" x14ac:dyDescent="0.3">
      <c r="A29" s="149"/>
      <c r="B29" s="149"/>
      <c r="C29" s="194"/>
      <c r="D29" s="195"/>
      <c r="E29" s="36" t="str" cm="1">
        <f t="array" ref="E29:AL30">_xlfn._xlws.SORT(E24:AL25,2,VLOOKUP(C28,SortOption[],2,FALSE),TRUE)</f>
        <v>Mia</v>
      </c>
      <c r="F29" s="36" t="str">
        <v>Dara</v>
      </c>
      <c r="G29" s="36" t="str">
        <v>Jay</v>
      </c>
      <c r="H29" s="36" t="str">
        <v>Lexi</v>
      </c>
      <c r="I29" s="36" t="str">
        <v>Pupil Name 5</v>
      </c>
      <c r="J29" s="36" t="str">
        <v>Pupil Name 6</v>
      </c>
      <c r="K29" s="36" t="str">
        <v>Pupil Name 7</v>
      </c>
      <c r="L29" s="36" t="str">
        <v>Pupil Name 8</v>
      </c>
      <c r="M29" s="36" t="str">
        <v>Pupil Name 9</v>
      </c>
      <c r="N29" s="36" t="str">
        <v>Pupil Name 10</v>
      </c>
      <c r="O29" s="36" t="str">
        <v>Pupil Name 11</v>
      </c>
      <c r="P29" s="36" t="str">
        <v>Pupil Name 12</v>
      </c>
      <c r="Q29" s="36" t="str">
        <v>Pupil Name 13</v>
      </c>
      <c r="R29" s="36" t="str">
        <v>Pupil Name 14</v>
      </c>
      <c r="S29" s="36" t="str">
        <v>Pupil Name 15</v>
      </c>
      <c r="T29" s="36" t="str">
        <v>Pupil Name 16</v>
      </c>
      <c r="U29" s="36" t="str">
        <v>Pupil Name 17</v>
      </c>
      <c r="V29" s="36" t="str">
        <v>Pupil Name 18</v>
      </c>
      <c r="W29" s="36" t="str">
        <v>Pupil Name 19</v>
      </c>
      <c r="X29" s="36" t="str">
        <v>Pupil Name 20</v>
      </c>
      <c r="Y29" s="36" t="str">
        <v>Pupil Name 21</v>
      </c>
      <c r="Z29" s="36" t="str">
        <v>Pupil Name 22</v>
      </c>
      <c r="AA29" s="36" t="str">
        <v>Pupil Name 23</v>
      </c>
      <c r="AB29" s="36" t="str">
        <v>Pupil Name 24</v>
      </c>
      <c r="AC29" s="36" t="str">
        <v>Pupil Name 25</v>
      </c>
      <c r="AD29" s="36" t="str">
        <v>Pupil Name 26</v>
      </c>
      <c r="AE29" s="36" t="str">
        <v>Pupil Name 27</v>
      </c>
      <c r="AF29" s="36" t="str">
        <v>Pupil Name 28</v>
      </c>
      <c r="AG29" s="36" t="str">
        <v>Pupil Name 29</v>
      </c>
      <c r="AH29" s="36" t="str">
        <v>Pupil Name 30</v>
      </c>
      <c r="AI29" s="36" t="str">
        <v>Pupil Name 31</v>
      </c>
      <c r="AJ29" s="36" t="str">
        <v>Pupil Name 32</v>
      </c>
      <c r="AK29" s="36" t="str">
        <v>Pupil Name 33</v>
      </c>
      <c r="AL29" s="37" t="str">
        <v>Pupil Name 34</v>
      </c>
      <c r="AM29" s="185"/>
      <c r="AN29" s="149"/>
      <c r="AO29" s="149"/>
    </row>
    <row r="30" spans="1:414" ht="23.4" customHeight="1" x14ac:dyDescent="0.3">
      <c r="A30" s="149"/>
      <c r="B30" s="149"/>
      <c r="C30" s="196" t="s">
        <v>92</v>
      </c>
      <c r="D30" s="197"/>
      <c r="E30" s="40">
        <v>54</v>
      </c>
      <c r="F30" s="38">
        <v>39</v>
      </c>
      <c r="G30" s="38">
        <v>30</v>
      </c>
      <c r="H30" s="38">
        <v>27</v>
      </c>
      <c r="I30" s="38">
        <v>0</v>
      </c>
      <c r="J30" s="38">
        <v>0</v>
      </c>
      <c r="K30" s="38">
        <v>0</v>
      </c>
      <c r="L30" s="38">
        <v>0</v>
      </c>
      <c r="M30" s="38">
        <v>0</v>
      </c>
      <c r="N30" s="38">
        <v>0</v>
      </c>
      <c r="O30" s="38">
        <v>0</v>
      </c>
      <c r="P30" s="38">
        <v>0</v>
      </c>
      <c r="Q30" s="38">
        <v>0</v>
      </c>
      <c r="R30" s="38">
        <v>0</v>
      </c>
      <c r="S30" s="38">
        <v>0</v>
      </c>
      <c r="T30" s="38">
        <v>0</v>
      </c>
      <c r="U30" s="38">
        <v>0</v>
      </c>
      <c r="V30" s="38">
        <v>0</v>
      </c>
      <c r="W30" s="38">
        <v>0</v>
      </c>
      <c r="X30" s="38">
        <v>0</v>
      </c>
      <c r="Y30" s="38">
        <v>0</v>
      </c>
      <c r="Z30" s="38">
        <v>0</v>
      </c>
      <c r="AA30" s="38">
        <v>0</v>
      </c>
      <c r="AB30" s="38">
        <v>0</v>
      </c>
      <c r="AC30" s="38">
        <v>0</v>
      </c>
      <c r="AD30" s="38">
        <v>0</v>
      </c>
      <c r="AE30" s="38">
        <v>0</v>
      </c>
      <c r="AF30" s="38">
        <v>0</v>
      </c>
      <c r="AG30" s="38">
        <v>0</v>
      </c>
      <c r="AH30" s="38">
        <v>0</v>
      </c>
      <c r="AI30" s="38">
        <v>0</v>
      </c>
      <c r="AJ30" s="38">
        <v>0</v>
      </c>
      <c r="AK30" s="38">
        <v>0</v>
      </c>
      <c r="AL30" s="39">
        <v>0</v>
      </c>
      <c r="AM30" s="149"/>
      <c r="AN30" s="149"/>
      <c r="AO30" s="149"/>
    </row>
    <row r="31" spans="1:414" x14ac:dyDescent="0.3">
      <c r="A31" s="149"/>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row>
    <row r="32" spans="1:414" ht="23.4" x14ac:dyDescent="0.45">
      <c r="A32" s="164" t="s">
        <v>70</v>
      </c>
      <c r="B32" s="165"/>
      <c r="C32" s="166"/>
      <c r="D32" s="167"/>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row>
    <row r="33" spans="1:41" ht="66" customHeight="1" x14ac:dyDescent="0.3">
      <c r="A33" s="168" t="s">
        <v>90</v>
      </c>
      <c r="B33" s="169"/>
      <c r="C33" s="170" t="s">
        <v>67</v>
      </c>
      <c r="D33" s="171"/>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row>
    <row r="34" spans="1:41" ht="19.95" customHeight="1" x14ac:dyDescent="0.3">
      <c r="A34" s="41" t="s">
        <v>61</v>
      </c>
      <c r="B34" s="70" t="s">
        <v>60</v>
      </c>
      <c r="C34" s="102" t="s">
        <v>6</v>
      </c>
      <c r="D34" s="69" t="s">
        <v>91</v>
      </c>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row>
    <row r="35" spans="1:41" ht="47.1" customHeight="1" x14ac:dyDescent="0.3">
      <c r="A35" s="248" cm="1">
        <f t="array" ref="A35:D49">_xlfn._xlws.SORT(AP2:AS16,4,VLOOKUP(C33,SortOption[],2,FALSE))</f>
        <v>14</v>
      </c>
      <c r="B35" s="71" t="str">
        <v xml:space="preserve">Understands that the value of a coin is not aligned to the amount of coins e.g. one 5c coin has greater value/worth more than 4 x 1c coins </v>
      </c>
      <c r="C35" s="243">
        <v>59</v>
      </c>
      <c r="D35" s="244">
        <v>5</v>
      </c>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row>
    <row r="36" spans="1:41" ht="47.1" customHeight="1" x14ac:dyDescent="0.3">
      <c r="A36" s="248">
        <v>14</v>
      </c>
      <c r="B36" s="71" t="str">
        <v xml:space="preserve">Understands that e.g. the 5c coin is preferable/worth more/greater value than the 2c coin  </v>
      </c>
      <c r="C36" s="243">
        <v>58</v>
      </c>
      <c r="D36" s="245">
        <v>8</v>
      </c>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row>
    <row r="37" spans="1:41" ht="47.1" customHeight="1" x14ac:dyDescent="0.3">
      <c r="A37" s="248">
        <v>16</v>
      </c>
      <c r="B37" s="71" t="str">
        <v>Begins to recognise that there are standard universal ways of expressing time</v>
      </c>
      <c r="C37" s="243">
        <v>66</v>
      </c>
      <c r="D37" s="245">
        <v>8</v>
      </c>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row>
    <row r="38" spans="1:41" ht="47.1" customHeight="1" x14ac:dyDescent="0.3">
      <c r="A38" s="248">
        <v>17</v>
      </c>
      <c r="B38" s="71" t="str">
        <v>Responds to questions and/or problems that relate to the attributes of data sets</v>
      </c>
      <c r="C38" s="243">
        <v>68</v>
      </c>
      <c r="D38" s="245">
        <v>8</v>
      </c>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row>
    <row r="39" spans="1:41" ht="47.1" customHeight="1" x14ac:dyDescent="0.3">
      <c r="A39" s="248">
        <v>14</v>
      </c>
      <c r="B39" s="71" t="str">
        <v xml:space="preserve">Engages with pre-money counters/tokens as a foundation for understanding the value of coins  </v>
      </c>
      <c r="C39" s="243">
        <v>54</v>
      </c>
      <c r="D39" s="245">
        <v>9</v>
      </c>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row>
    <row r="40" spans="1:41" ht="47.1" customHeight="1" x14ac:dyDescent="0.3">
      <c r="A40" s="248">
        <v>14</v>
      </c>
      <c r="B40" s="71" t="str">
        <v>Makes the connection between pre-money counters and coins e.g. a 5c coin contains 5 cents similar to the 5 dots on the pre-money counter</v>
      </c>
      <c r="C40" s="243">
        <v>55</v>
      </c>
      <c r="D40" s="245">
        <v>9</v>
      </c>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row>
    <row r="41" spans="1:41" ht="47.1" customHeight="1" x14ac:dyDescent="0.3">
      <c r="A41" s="248">
        <v>15</v>
      </c>
      <c r="B41" s="71" t="str">
        <v xml:space="preserve">Notices that some partitions lead to equal parts and some do not </v>
      </c>
      <c r="C41" s="243">
        <v>63</v>
      </c>
      <c r="D41" s="245">
        <v>10</v>
      </c>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row>
    <row r="42" spans="1:41" ht="47.1" customHeight="1" x14ac:dyDescent="0.3">
      <c r="A42" s="248">
        <v>15</v>
      </c>
      <c r="B42" s="71" t="str">
        <v xml:space="preserve">Compares and describes parts of sets in terms of quantity </v>
      </c>
      <c r="C42" s="243">
        <v>64</v>
      </c>
      <c r="D42" s="245">
        <v>10</v>
      </c>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row>
    <row r="43" spans="1:41" ht="47.1" customHeight="1" x14ac:dyDescent="0.3">
      <c r="A43" s="248">
        <v>14</v>
      </c>
      <c r="B43" s="71" t="str">
        <v>Recognises that coins are required to obtain/buy an object</v>
      </c>
      <c r="C43" s="243">
        <v>56</v>
      </c>
      <c r="D43" s="245">
        <v>11</v>
      </c>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row>
    <row r="44" spans="1:41" ht="47.1" customHeight="1" x14ac:dyDescent="0.3">
      <c r="A44" s="248">
        <v>14</v>
      </c>
      <c r="B44" s="71" t="str">
        <v xml:space="preserve">Exchanges amounts of coins for equivalent amounts  </v>
      </c>
      <c r="C44" s="243">
        <v>61</v>
      </c>
      <c r="D44" s="245">
        <v>11</v>
      </c>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row>
    <row r="45" spans="1:41" ht="47.1" customHeight="1" x14ac:dyDescent="0.3">
      <c r="A45" s="248">
        <v>14</v>
      </c>
      <c r="B45" s="71" t="str">
        <v>Adds varying amounts under 10c</v>
      </c>
      <c r="C45" s="243">
        <v>62</v>
      </c>
      <c r="D45" s="245">
        <v>11</v>
      </c>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row>
    <row r="46" spans="1:41" ht="47.1" customHeight="1" x14ac:dyDescent="0.3">
      <c r="A46" s="248">
        <v>16</v>
      </c>
      <c r="B46" s="71" t="str">
        <v>Recalls the sequence of the days of the week</v>
      </c>
      <c r="C46" s="243">
        <v>65</v>
      </c>
      <c r="D46" s="245">
        <v>11</v>
      </c>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row>
    <row r="47" spans="1:41" ht="47.1" customHeight="1" x14ac:dyDescent="0.3">
      <c r="A47" s="248">
        <v>17</v>
      </c>
      <c r="B47" s="71" t="str">
        <v xml:space="preserve">Collects data by asking simple questions of each other and gathering responses   </v>
      </c>
      <c r="C47" s="243">
        <v>67</v>
      </c>
      <c r="D47" s="245">
        <v>12</v>
      </c>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row>
    <row r="48" spans="1:41" ht="47.1" customHeight="1" x14ac:dyDescent="0.3">
      <c r="A48" s="248">
        <v>14</v>
      </c>
      <c r="B48" s="71" t="str">
        <v xml:space="preserve">Experiences that greater amounts of coins will be needed for some transactions </v>
      </c>
      <c r="C48" s="243">
        <v>57</v>
      </c>
      <c r="D48" s="245">
        <v>13</v>
      </c>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row>
    <row r="49" spans="1:41" ht="47.1" customHeight="1" x14ac:dyDescent="0.3">
      <c r="A49" s="249">
        <v>14</v>
      </c>
      <c r="B49" s="35" t="str">
        <v>Identifies and understands the value of the 10c coin</v>
      </c>
      <c r="C49" s="246">
        <v>60</v>
      </c>
      <c r="D49" s="247">
        <v>14</v>
      </c>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row>
    <row r="50" spans="1:41" x14ac:dyDescent="0.3">
      <c r="A50" s="149"/>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row>
  </sheetData>
  <mergeCells count="24">
    <mergeCell ref="A31:AO31"/>
    <mergeCell ref="A32:D32"/>
    <mergeCell ref="E32:AO50"/>
    <mergeCell ref="A33:B33"/>
    <mergeCell ref="C33:D33"/>
    <mergeCell ref="A50:D50"/>
    <mergeCell ref="A26:AO26"/>
    <mergeCell ref="A27:B30"/>
    <mergeCell ref="C27:AL27"/>
    <mergeCell ref="AM27:AO30"/>
    <mergeCell ref="C28:D28"/>
    <mergeCell ref="E28:AL28"/>
    <mergeCell ref="C29:D29"/>
    <mergeCell ref="C30:D30"/>
    <mergeCell ref="D2:D10"/>
    <mergeCell ref="D15:D16"/>
    <mergeCell ref="B17:AM17"/>
    <mergeCell ref="A18:A22"/>
    <mergeCell ref="B18:D18"/>
    <mergeCell ref="B19:D19"/>
    <mergeCell ref="B20:D20"/>
    <mergeCell ref="B22:D22"/>
    <mergeCell ref="D13:D14"/>
    <mergeCell ref="D11:D1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D3CF45A-0280-4354-A9A4-EBB59A174D4A}">
          <x14:formula1>
            <xm:f>Helper!$A$4:$A$5</xm:f>
          </x14:formula1>
          <xm:sqref>C28 C33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1147E-443A-43CC-96A7-EB2D1ED02010}">
  <sheetPr>
    <tabColor rgb="FF70AD47"/>
  </sheetPr>
  <dimension ref="A1:AS110"/>
  <sheetViews>
    <sheetView zoomScale="70" zoomScaleNormal="70" workbookViewId="0">
      <pane ySplit="1" topLeftCell="A2" activePane="bottomLeft" state="frozen"/>
      <selection pane="bottomLeft"/>
    </sheetView>
  </sheetViews>
  <sheetFormatPr defaultColWidth="8.6640625" defaultRowHeight="14.4" x14ac:dyDescent="0.3"/>
  <cols>
    <col min="1" max="1" width="7.33203125" style="8" customWidth="1"/>
    <col min="2" max="2" width="58.6640625" customWidth="1"/>
    <col min="3" max="3" width="13.109375" customWidth="1"/>
    <col min="4" max="4" width="15" customWidth="1"/>
    <col min="5" max="38" width="4.6640625" bestFit="1" customWidth="1"/>
    <col min="39" max="39" width="6.33203125" customWidth="1"/>
    <col min="42" max="42" width="8.6640625" customWidth="1"/>
    <col min="43" max="43" width="29.109375" customWidth="1"/>
    <col min="44" max="45" width="8.6640625" customWidth="1"/>
  </cols>
  <sheetData>
    <row r="1" spans="1:45" ht="81.75" customHeight="1" x14ac:dyDescent="0.3">
      <c r="A1" s="28" t="s">
        <v>56</v>
      </c>
      <c r="B1" s="29" t="s">
        <v>64</v>
      </c>
      <c r="C1" s="28" t="s">
        <v>6</v>
      </c>
      <c r="D1" s="28" t="s">
        <v>63</v>
      </c>
      <c r="E1" s="30" t="str">
        <f>'Assessment 1'!E1</f>
        <v>Lexi</v>
      </c>
      <c r="F1" s="30" t="str">
        <f>'Assessment 1'!F1</f>
        <v>Dara</v>
      </c>
      <c r="G1" s="30" t="str">
        <f>'Assessment 1'!G1</f>
        <v>Mia</v>
      </c>
      <c r="H1" s="30" t="str">
        <f>'Assessment 1'!H1</f>
        <v>Jay</v>
      </c>
      <c r="I1" s="30" t="str">
        <f>'Assessment 1'!I1</f>
        <v>Pupil Name 5</v>
      </c>
      <c r="J1" s="30" t="str">
        <f>'Assessment 1'!J1</f>
        <v>Pupil Name 6</v>
      </c>
      <c r="K1" s="30" t="str">
        <f>'Assessment 1'!K1</f>
        <v>Pupil Name 7</v>
      </c>
      <c r="L1" s="30" t="str">
        <f>'Assessment 1'!L1</f>
        <v>Pupil Name 8</v>
      </c>
      <c r="M1" s="30" t="str">
        <f>'Assessment 1'!M1</f>
        <v>Pupil Name 9</v>
      </c>
      <c r="N1" s="30" t="str">
        <f>'Assessment 1'!N1</f>
        <v>Pupil Name 10</v>
      </c>
      <c r="O1" s="30" t="str">
        <f>'Assessment 1'!O1</f>
        <v>Pupil Name 11</v>
      </c>
      <c r="P1" s="30" t="str">
        <f>'Assessment 1'!P1</f>
        <v>Pupil Name 12</v>
      </c>
      <c r="Q1" s="30" t="str">
        <f>'Assessment 1'!Q1</f>
        <v>Pupil Name 13</v>
      </c>
      <c r="R1" s="30" t="str">
        <f>'Assessment 1'!R1</f>
        <v>Pupil Name 14</v>
      </c>
      <c r="S1" s="30" t="str">
        <f>'Assessment 1'!S1</f>
        <v>Pupil Name 15</v>
      </c>
      <c r="T1" s="30" t="str">
        <f>'Assessment 1'!T1</f>
        <v>Pupil Name 16</v>
      </c>
      <c r="U1" s="30" t="str">
        <f>'Assessment 1'!U1</f>
        <v>Pupil Name 17</v>
      </c>
      <c r="V1" s="30" t="str">
        <f>'Assessment 1'!V1</f>
        <v>Pupil Name 18</v>
      </c>
      <c r="W1" s="30" t="str">
        <f>'Assessment 1'!W1</f>
        <v>Pupil Name 19</v>
      </c>
      <c r="X1" s="30" t="str">
        <f>'Assessment 1'!X1</f>
        <v>Pupil Name 20</v>
      </c>
      <c r="Y1" s="30" t="str">
        <f>'Assessment 1'!Y1</f>
        <v>Pupil Name 21</v>
      </c>
      <c r="Z1" s="30" t="str">
        <f>'Assessment 1'!Z1</f>
        <v>Pupil Name 22</v>
      </c>
      <c r="AA1" s="30" t="str">
        <f>'Assessment 1'!AA1</f>
        <v>Pupil Name 23</v>
      </c>
      <c r="AB1" s="30" t="str">
        <f>'Assessment 1'!AB1</f>
        <v>Pupil Name 24</v>
      </c>
      <c r="AC1" s="30" t="str">
        <f>'Assessment 1'!AC1</f>
        <v>Pupil Name 25</v>
      </c>
      <c r="AD1" s="30" t="str">
        <f>'Assessment 1'!AD1</f>
        <v>Pupil Name 26</v>
      </c>
      <c r="AE1" s="30" t="str">
        <f>'Assessment 1'!AE1</f>
        <v>Pupil Name 27</v>
      </c>
      <c r="AF1" s="30" t="str">
        <f>'Assessment 1'!AF1</f>
        <v>Pupil Name 28</v>
      </c>
      <c r="AG1" s="30" t="str">
        <f>'Assessment 1'!AG1</f>
        <v>Pupil Name 29</v>
      </c>
      <c r="AH1" s="30" t="str">
        <f>'Assessment 1'!AH1</f>
        <v>Pupil Name 30</v>
      </c>
      <c r="AI1" s="30" t="str">
        <f>'Assessment 1'!AI1</f>
        <v>Pupil Name 31</v>
      </c>
      <c r="AJ1" s="30" t="str">
        <f>'Assessment 1'!AJ1</f>
        <v>Pupil Name 32</v>
      </c>
      <c r="AK1" s="30" t="str">
        <f>'Assessment 1'!AK1</f>
        <v>Pupil Name 33</v>
      </c>
      <c r="AL1" s="30" t="str">
        <f>'Assessment 1'!AL1</f>
        <v>Pupil Name 34</v>
      </c>
      <c r="AM1" s="52" t="s">
        <v>5</v>
      </c>
      <c r="AN1" s="54"/>
      <c r="AO1" s="14"/>
      <c r="AP1" s="121"/>
      <c r="AQ1" s="121"/>
      <c r="AR1" s="121"/>
      <c r="AS1" s="121"/>
    </row>
    <row r="2" spans="1:45" ht="36.75" customHeight="1" x14ac:dyDescent="0.3">
      <c r="A2" s="224" t="s">
        <v>18</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6"/>
      <c r="AN2" s="14"/>
      <c r="AO2" s="14"/>
      <c r="AP2" s="121"/>
      <c r="AQ2" s="121"/>
      <c r="AR2" s="121"/>
      <c r="AS2" s="121"/>
    </row>
    <row r="3" spans="1:45" ht="23.25" customHeight="1" x14ac:dyDescent="0.3">
      <c r="A3" s="6">
        <f>'Assessment 1'!A2</f>
        <v>1</v>
      </c>
      <c r="B3" s="3" t="str">
        <f>'Assessment 1'!B2</f>
        <v xml:space="preserve">Recognises, identifies and matches pairs </v>
      </c>
      <c r="C3" s="31">
        <f>'Assessment 1'!C2</f>
        <v>1</v>
      </c>
      <c r="D3" s="159" t="str">
        <f>'Assessment 1'!D2</f>
        <v>N.SO
N.F
DC.D</v>
      </c>
      <c r="E3" s="19">
        <f>'Assessment 1'!E2</f>
        <v>2</v>
      </c>
      <c r="F3" s="19">
        <f>'Assessment 1'!F2</f>
        <v>3</v>
      </c>
      <c r="G3" s="19">
        <f>'Assessment 1'!G2</f>
        <v>1</v>
      </c>
      <c r="H3" s="19">
        <f>'Assessment 1'!H2</f>
        <v>4</v>
      </c>
      <c r="I3" s="19">
        <f>'Assessment 1'!I2</f>
        <v>0</v>
      </c>
      <c r="J3" s="19">
        <f>'Assessment 1'!J2</f>
        <v>0</v>
      </c>
      <c r="K3" s="19">
        <f>'Assessment 1'!K2</f>
        <v>0</v>
      </c>
      <c r="L3" s="19">
        <f>'Assessment 1'!L2</f>
        <v>0</v>
      </c>
      <c r="M3" s="19">
        <f>'Assessment 1'!M2</f>
        <v>0</v>
      </c>
      <c r="N3" s="19">
        <f>'Assessment 1'!N2</f>
        <v>0</v>
      </c>
      <c r="O3" s="19">
        <f>'Assessment 1'!O2</f>
        <v>0</v>
      </c>
      <c r="P3" s="19">
        <f>'Assessment 1'!P2</f>
        <v>0</v>
      </c>
      <c r="Q3" s="19">
        <f>'Assessment 1'!Q2</f>
        <v>0</v>
      </c>
      <c r="R3" s="19">
        <f>'Assessment 1'!R2</f>
        <v>0</v>
      </c>
      <c r="S3" s="19">
        <f>'Assessment 1'!S2</f>
        <v>0</v>
      </c>
      <c r="T3" s="19">
        <f>'Assessment 1'!T2</f>
        <v>0</v>
      </c>
      <c r="U3" s="19">
        <f>'Assessment 1'!U2</f>
        <v>0</v>
      </c>
      <c r="V3" s="19">
        <f>'Assessment 1'!V2</f>
        <v>0</v>
      </c>
      <c r="W3" s="19">
        <f>'Assessment 1'!W2</f>
        <v>0</v>
      </c>
      <c r="X3" s="19">
        <f>'Assessment 1'!X2</f>
        <v>0</v>
      </c>
      <c r="Y3" s="19">
        <f>'Assessment 1'!Y2</f>
        <v>0</v>
      </c>
      <c r="Z3" s="19">
        <f>'Assessment 1'!Z2</f>
        <v>0</v>
      </c>
      <c r="AA3" s="19">
        <f>'Assessment 1'!AA2</f>
        <v>0</v>
      </c>
      <c r="AB3" s="19">
        <f>'Assessment 1'!AB2</f>
        <v>0</v>
      </c>
      <c r="AC3" s="19">
        <f>'Assessment 1'!AC2</f>
        <v>0</v>
      </c>
      <c r="AD3" s="19">
        <f>'Assessment 1'!AD2</f>
        <v>0</v>
      </c>
      <c r="AE3" s="19">
        <f>'Assessment 1'!AE2</f>
        <v>0</v>
      </c>
      <c r="AF3" s="19">
        <f>'Assessment 1'!AF2</f>
        <v>0</v>
      </c>
      <c r="AG3" s="19">
        <f>'Assessment 1'!AG2</f>
        <v>0</v>
      </c>
      <c r="AH3" s="19">
        <f>'Assessment 1'!AH2</f>
        <v>0</v>
      </c>
      <c r="AI3" s="19">
        <f>'Assessment 1'!AI2</f>
        <v>0</v>
      </c>
      <c r="AJ3" s="19">
        <f>'Assessment 1'!AJ2</f>
        <v>0</v>
      </c>
      <c r="AK3" s="19">
        <f>'Assessment 1'!AK2</f>
        <v>0</v>
      </c>
      <c r="AL3" s="19">
        <f>'Assessment 1'!AL2</f>
        <v>0</v>
      </c>
      <c r="AM3" s="15">
        <f t="shared" ref="AM3:AM16" si="0">SUM(E3:AL3)</f>
        <v>10</v>
      </c>
      <c r="AN3" s="14"/>
      <c r="AO3" s="14"/>
      <c r="AP3" s="121"/>
      <c r="AQ3" s="121"/>
      <c r="AR3" s="121"/>
      <c r="AS3" s="121"/>
    </row>
    <row r="4" spans="1:45" ht="34.200000000000003" customHeight="1" x14ac:dyDescent="0.3">
      <c r="A4" s="6">
        <f>'Assessment 1'!A3</f>
        <v>1</v>
      </c>
      <c r="B4" s="3" t="str">
        <f>'Assessment 1'!B3</f>
        <v xml:space="preserve">Sorts materials multiple times in different ways in an undirected manner </v>
      </c>
      <c r="C4" s="31">
        <f>'Assessment 1'!C3</f>
        <v>2</v>
      </c>
      <c r="D4" s="160"/>
      <c r="E4" s="17">
        <f>'Assessment 1'!E3</f>
        <v>0</v>
      </c>
      <c r="F4" s="17">
        <f>'Assessment 1'!F3</f>
        <v>2</v>
      </c>
      <c r="G4" s="17">
        <f>'Assessment 1'!G3</f>
        <v>0</v>
      </c>
      <c r="H4" s="17">
        <f>'Assessment 1'!H3</f>
        <v>4</v>
      </c>
      <c r="I4" s="17">
        <f>'Assessment 1'!I3</f>
        <v>0</v>
      </c>
      <c r="J4" s="17">
        <f>'Assessment 1'!J3</f>
        <v>0</v>
      </c>
      <c r="K4" s="17">
        <f>'Assessment 1'!K3</f>
        <v>0</v>
      </c>
      <c r="L4" s="17">
        <f>'Assessment 1'!L3</f>
        <v>0</v>
      </c>
      <c r="M4" s="17">
        <f>'Assessment 1'!M3</f>
        <v>0</v>
      </c>
      <c r="N4" s="17">
        <f>'Assessment 1'!N3</f>
        <v>0</v>
      </c>
      <c r="O4" s="17">
        <f>'Assessment 1'!O3</f>
        <v>0</v>
      </c>
      <c r="P4" s="17">
        <f>'Assessment 1'!P3</f>
        <v>0</v>
      </c>
      <c r="Q4" s="17">
        <f>'Assessment 1'!Q3</f>
        <v>0</v>
      </c>
      <c r="R4" s="17">
        <f>'Assessment 1'!R3</f>
        <v>0</v>
      </c>
      <c r="S4" s="17">
        <f>'Assessment 1'!S3</f>
        <v>0</v>
      </c>
      <c r="T4" s="17">
        <f>'Assessment 1'!T3</f>
        <v>0</v>
      </c>
      <c r="U4" s="17">
        <f>'Assessment 1'!U3</f>
        <v>0</v>
      </c>
      <c r="V4" s="17">
        <f>'Assessment 1'!V3</f>
        <v>0</v>
      </c>
      <c r="W4" s="17">
        <f>'Assessment 1'!W3</f>
        <v>0</v>
      </c>
      <c r="X4" s="17">
        <f>'Assessment 1'!X3</f>
        <v>0</v>
      </c>
      <c r="Y4" s="17">
        <f>'Assessment 1'!Y3</f>
        <v>0</v>
      </c>
      <c r="Z4" s="17">
        <f>'Assessment 1'!Z3</f>
        <v>0</v>
      </c>
      <c r="AA4" s="17">
        <f>'Assessment 1'!AA3</f>
        <v>0</v>
      </c>
      <c r="AB4" s="17">
        <f>'Assessment 1'!AB3</f>
        <v>0</v>
      </c>
      <c r="AC4" s="17">
        <f>'Assessment 1'!AC3</f>
        <v>0</v>
      </c>
      <c r="AD4" s="17">
        <f>'Assessment 1'!AD3</f>
        <v>0</v>
      </c>
      <c r="AE4" s="17">
        <f>'Assessment 1'!AE3</f>
        <v>0</v>
      </c>
      <c r="AF4" s="17">
        <f>'Assessment 1'!AF3</f>
        <v>0</v>
      </c>
      <c r="AG4" s="17">
        <f>'Assessment 1'!AG3</f>
        <v>0</v>
      </c>
      <c r="AH4" s="17">
        <f>'Assessment 1'!AH3</f>
        <v>0</v>
      </c>
      <c r="AI4" s="17">
        <f>'Assessment 1'!AI3</f>
        <v>0</v>
      </c>
      <c r="AJ4" s="17">
        <f>'Assessment 1'!AJ3</f>
        <v>0</v>
      </c>
      <c r="AK4" s="17">
        <f>'Assessment 1'!AK3</f>
        <v>0</v>
      </c>
      <c r="AL4" s="17">
        <f>'Assessment 1'!AL3</f>
        <v>0</v>
      </c>
      <c r="AM4" s="15">
        <f t="shared" si="0"/>
        <v>6</v>
      </c>
      <c r="AN4" s="14"/>
      <c r="AO4" s="14"/>
      <c r="AP4" s="121"/>
      <c r="AQ4" s="121"/>
      <c r="AR4" s="121"/>
      <c r="AS4" s="121"/>
    </row>
    <row r="5" spans="1:45" ht="24.6" customHeight="1" x14ac:dyDescent="0.3">
      <c r="A5" s="6">
        <f>'Assessment 1'!A4</f>
        <v>1</v>
      </c>
      <c r="B5" s="3" t="str">
        <f>'Assessment 1'!B4</f>
        <v xml:space="preserve">Matches objects and/or sets, using one-to-one correspondence </v>
      </c>
      <c r="C5" s="31">
        <f>'Assessment 1'!C4</f>
        <v>3</v>
      </c>
      <c r="D5" s="161"/>
      <c r="E5" s="19">
        <f>'Assessment 1'!E4</f>
        <v>1</v>
      </c>
      <c r="F5" s="19">
        <f>'Assessment 1'!F4</f>
        <v>0</v>
      </c>
      <c r="G5" s="19">
        <f>'Assessment 1'!G4</f>
        <v>2</v>
      </c>
      <c r="H5" s="19">
        <f>'Assessment 1'!H4</f>
        <v>4</v>
      </c>
      <c r="I5" s="19">
        <f>'Assessment 1'!I4</f>
        <v>0</v>
      </c>
      <c r="J5" s="19">
        <f>'Assessment 1'!J4</f>
        <v>0</v>
      </c>
      <c r="K5" s="19">
        <f>'Assessment 1'!K4</f>
        <v>0</v>
      </c>
      <c r="L5" s="19">
        <f>'Assessment 1'!L4</f>
        <v>0</v>
      </c>
      <c r="M5" s="19">
        <f>'Assessment 1'!M4</f>
        <v>0</v>
      </c>
      <c r="N5" s="19">
        <f>'Assessment 1'!N4</f>
        <v>0</v>
      </c>
      <c r="O5" s="19">
        <f>'Assessment 1'!O4</f>
        <v>0</v>
      </c>
      <c r="P5" s="19">
        <f>'Assessment 1'!P4</f>
        <v>0</v>
      </c>
      <c r="Q5" s="19">
        <f>'Assessment 1'!Q4</f>
        <v>0</v>
      </c>
      <c r="R5" s="19">
        <f>'Assessment 1'!R4</f>
        <v>0</v>
      </c>
      <c r="S5" s="19">
        <f>'Assessment 1'!S4</f>
        <v>0</v>
      </c>
      <c r="T5" s="19">
        <f>'Assessment 1'!T4</f>
        <v>0</v>
      </c>
      <c r="U5" s="19">
        <f>'Assessment 1'!U4</f>
        <v>0</v>
      </c>
      <c r="V5" s="19">
        <f>'Assessment 1'!V4</f>
        <v>0</v>
      </c>
      <c r="W5" s="19">
        <f>'Assessment 1'!W4</f>
        <v>0</v>
      </c>
      <c r="X5" s="19">
        <f>'Assessment 1'!X4</f>
        <v>0</v>
      </c>
      <c r="Y5" s="19">
        <f>'Assessment 1'!Y4</f>
        <v>0</v>
      </c>
      <c r="Z5" s="19">
        <f>'Assessment 1'!Z4</f>
        <v>0</v>
      </c>
      <c r="AA5" s="19">
        <f>'Assessment 1'!AA4</f>
        <v>0</v>
      </c>
      <c r="AB5" s="19">
        <f>'Assessment 1'!AB4</f>
        <v>0</v>
      </c>
      <c r="AC5" s="19">
        <f>'Assessment 1'!AC4</f>
        <v>0</v>
      </c>
      <c r="AD5" s="19">
        <f>'Assessment 1'!AD4</f>
        <v>0</v>
      </c>
      <c r="AE5" s="19">
        <f>'Assessment 1'!AE4</f>
        <v>0</v>
      </c>
      <c r="AF5" s="19">
        <f>'Assessment 1'!AF4</f>
        <v>0</v>
      </c>
      <c r="AG5" s="19">
        <f>'Assessment 1'!AG4</f>
        <v>0</v>
      </c>
      <c r="AH5" s="19">
        <f>'Assessment 1'!AH4</f>
        <v>0</v>
      </c>
      <c r="AI5" s="19">
        <f>'Assessment 1'!AI4</f>
        <v>0</v>
      </c>
      <c r="AJ5" s="19">
        <f>'Assessment 1'!AJ4</f>
        <v>0</v>
      </c>
      <c r="AK5" s="19">
        <f>'Assessment 1'!AK4</f>
        <v>0</v>
      </c>
      <c r="AL5" s="19">
        <f>'Assessment 1'!AL4</f>
        <v>0</v>
      </c>
      <c r="AM5" s="15">
        <f t="shared" si="0"/>
        <v>7</v>
      </c>
      <c r="AN5" s="14"/>
      <c r="AO5" s="14"/>
      <c r="AP5" s="121"/>
      <c r="AQ5" s="121"/>
      <c r="AR5" s="121"/>
      <c r="AS5" s="121"/>
    </row>
    <row r="6" spans="1:45" ht="36.75" customHeight="1" x14ac:dyDescent="0.3">
      <c r="A6" s="20">
        <f>'Assessment 1'!A5</f>
        <v>2</v>
      </c>
      <c r="B6" s="21" t="str">
        <f>'Assessment 1'!B5</f>
        <v xml:space="preserve">Uses appropriate vocabulary to describe and then compare measurable attributes </v>
      </c>
      <c r="C6" s="31">
        <f>'Assessment 1'!C5</f>
        <v>4</v>
      </c>
      <c r="D6" s="162" t="str">
        <f>'Assessment 1'!D5</f>
        <v>M.M</v>
      </c>
      <c r="E6" s="22">
        <f>'Assessment 1'!E5</f>
        <v>4</v>
      </c>
      <c r="F6" s="22">
        <f>'Assessment 1'!F5</f>
        <v>2</v>
      </c>
      <c r="G6" s="22">
        <f>'Assessment 1'!G5</f>
        <v>2</v>
      </c>
      <c r="H6" s="22">
        <f>'Assessment 1'!H5</f>
        <v>4</v>
      </c>
      <c r="I6" s="22">
        <f>'Assessment 1'!I5</f>
        <v>0</v>
      </c>
      <c r="J6" s="22">
        <f>'Assessment 1'!J5</f>
        <v>0</v>
      </c>
      <c r="K6" s="22">
        <f>'Assessment 1'!K5</f>
        <v>0</v>
      </c>
      <c r="L6" s="22">
        <f>'Assessment 1'!L5</f>
        <v>0</v>
      </c>
      <c r="M6" s="22">
        <f>'Assessment 1'!M5</f>
        <v>0</v>
      </c>
      <c r="N6" s="22">
        <f>'Assessment 1'!N5</f>
        <v>0</v>
      </c>
      <c r="O6" s="22">
        <f>'Assessment 1'!O5</f>
        <v>0</v>
      </c>
      <c r="P6" s="22">
        <f>'Assessment 1'!P5</f>
        <v>0</v>
      </c>
      <c r="Q6" s="22">
        <f>'Assessment 1'!Q5</f>
        <v>0</v>
      </c>
      <c r="R6" s="22">
        <f>'Assessment 1'!R5</f>
        <v>0</v>
      </c>
      <c r="S6" s="22">
        <f>'Assessment 1'!S5</f>
        <v>0</v>
      </c>
      <c r="T6" s="22">
        <f>'Assessment 1'!T5</f>
        <v>0</v>
      </c>
      <c r="U6" s="22">
        <f>'Assessment 1'!U5</f>
        <v>0</v>
      </c>
      <c r="V6" s="22">
        <f>'Assessment 1'!V5</f>
        <v>0</v>
      </c>
      <c r="W6" s="22">
        <f>'Assessment 1'!W5</f>
        <v>0</v>
      </c>
      <c r="X6" s="22">
        <f>'Assessment 1'!X5</f>
        <v>0</v>
      </c>
      <c r="Y6" s="22">
        <f>'Assessment 1'!Y5</f>
        <v>0</v>
      </c>
      <c r="Z6" s="22">
        <f>'Assessment 1'!Z5</f>
        <v>0</v>
      </c>
      <c r="AA6" s="22">
        <f>'Assessment 1'!AA5</f>
        <v>0</v>
      </c>
      <c r="AB6" s="22">
        <f>'Assessment 1'!AB5</f>
        <v>0</v>
      </c>
      <c r="AC6" s="22">
        <f>'Assessment 1'!AC5</f>
        <v>0</v>
      </c>
      <c r="AD6" s="22">
        <f>'Assessment 1'!AD5</f>
        <v>0</v>
      </c>
      <c r="AE6" s="22">
        <f>'Assessment 1'!AE5</f>
        <v>0</v>
      </c>
      <c r="AF6" s="22">
        <f>'Assessment 1'!AF5</f>
        <v>0</v>
      </c>
      <c r="AG6" s="22">
        <f>'Assessment 1'!AG5</f>
        <v>0</v>
      </c>
      <c r="AH6" s="22">
        <f>'Assessment 1'!AH5</f>
        <v>0</v>
      </c>
      <c r="AI6" s="22">
        <f>'Assessment 1'!AI5</f>
        <v>0</v>
      </c>
      <c r="AJ6" s="22">
        <f>'Assessment 1'!AJ5</f>
        <v>0</v>
      </c>
      <c r="AK6" s="22">
        <f>'Assessment 1'!AK5</f>
        <v>0</v>
      </c>
      <c r="AL6" s="22">
        <f>'Assessment 1'!AL5</f>
        <v>0</v>
      </c>
      <c r="AM6" s="15">
        <f t="shared" si="0"/>
        <v>12</v>
      </c>
      <c r="AN6" s="14"/>
      <c r="AO6" s="14"/>
      <c r="AP6" s="121"/>
      <c r="AQ6" s="121"/>
      <c r="AR6" s="121"/>
      <c r="AS6" s="121"/>
    </row>
    <row r="7" spans="1:45" ht="52.8" customHeight="1" x14ac:dyDescent="0.3">
      <c r="A7" s="20">
        <f>'Assessment 1'!A6</f>
        <v>2</v>
      </c>
      <c r="B7" s="21" t="str">
        <f>'Assessment 1'!B6</f>
        <v xml:space="preserve">Makes direct comparisons of objects, containers or surfaces to compare measurable attributes and develop an understanding of same </v>
      </c>
      <c r="C7" s="31">
        <f>'Assessment 1'!C6</f>
        <v>5</v>
      </c>
      <c r="D7" s="160"/>
      <c r="E7" s="22">
        <f>'Assessment 1'!E6</f>
        <v>0</v>
      </c>
      <c r="F7" s="22">
        <f>'Assessment 1'!F6</f>
        <v>4</v>
      </c>
      <c r="G7" s="22">
        <f>'Assessment 1'!G6</f>
        <v>3</v>
      </c>
      <c r="H7" s="22">
        <f>'Assessment 1'!H6</f>
        <v>4</v>
      </c>
      <c r="I7" s="22">
        <f>'Assessment 1'!I6</f>
        <v>0</v>
      </c>
      <c r="J7" s="22">
        <f>'Assessment 1'!J6</f>
        <v>0</v>
      </c>
      <c r="K7" s="22">
        <f>'Assessment 1'!K6</f>
        <v>0</v>
      </c>
      <c r="L7" s="22">
        <f>'Assessment 1'!L6</f>
        <v>0</v>
      </c>
      <c r="M7" s="22">
        <f>'Assessment 1'!M6</f>
        <v>0</v>
      </c>
      <c r="N7" s="22">
        <f>'Assessment 1'!N6</f>
        <v>0</v>
      </c>
      <c r="O7" s="22">
        <f>'Assessment 1'!O6</f>
        <v>0</v>
      </c>
      <c r="P7" s="22">
        <f>'Assessment 1'!P6</f>
        <v>0</v>
      </c>
      <c r="Q7" s="22">
        <f>'Assessment 1'!Q6</f>
        <v>0</v>
      </c>
      <c r="R7" s="22">
        <f>'Assessment 1'!R6</f>
        <v>0</v>
      </c>
      <c r="S7" s="22">
        <f>'Assessment 1'!S6</f>
        <v>0</v>
      </c>
      <c r="T7" s="22">
        <f>'Assessment 1'!T6</f>
        <v>0</v>
      </c>
      <c r="U7" s="22">
        <f>'Assessment 1'!U6</f>
        <v>0</v>
      </c>
      <c r="V7" s="22">
        <f>'Assessment 1'!V6</f>
        <v>0</v>
      </c>
      <c r="W7" s="22">
        <f>'Assessment 1'!W6</f>
        <v>0</v>
      </c>
      <c r="X7" s="22">
        <f>'Assessment 1'!X6</f>
        <v>0</v>
      </c>
      <c r="Y7" s="22">
        <f>'Assessment 1'!Y6</f>
        <v>0</v>
      </c>
      <c r="Z7" s="22">
        <f>'Assessment 1'!Z6</f>
        <v>0</v>
      </c>
      <c r="AA7" s="22">
        <f>'Assessment 1'!AA6</f>
        <v>0</v>
      </c>
      <c r="AB7" s="22">
        <f>'Assessment 1'!AB6</f>
        <v>0</v>
      </c>
      <c r="AC7" s="22">
        <f>'Assessment 1'!AC6</f>
        <v>0</v>
      </c>
      <c r="AD7" s="22">
        <f>'Assessment 1'!AD6</f>
        <v>0</v>
      </c>
      <c r="AE7" s="22">
        <f>'Assessment 1'!AE6</f>
        <v>0</v>
      </c>
      <c r="AF7" s="22">
        <f>'Assessment 1'!AF6</f>
        <v>0</v>
      </c>
      <c r="AG7" s="22">
        <f>'Assessment 1'!AG6</f>
        <v>0</v>
      </c>
      <c r="AH7" s="22">
        <f>'Assessment 1'!AH6</f>
        <v>0</v>
      </c>
      <c r="AI7" s="22">
        <f>'Assessment 1'!AI6</f>
        <v>0</v>
      </c>
      <c r="AJ7" s="22">
        <f>'Assessment 1'!AJ6</f>
        <v>0</v>
      </c>
      <c r="AK7" s="22">
        <f>'Assessment 1'!AK6</f>
        <v>0</v>
      </c>
      <c r="AL7" s="22">
        <f>'Assessment 1'!AL6</f>
        <v>0</v>
      </c>
      <c r="AM7" s="15">
        <f t="shared" si="0"/>
        <v>11</v>
      </c>
      <c r="AN7" s="14"/>
      <c r="AO7" s="14"/>
      <c r="AP7" s="121"/>
      <c r="AQ7" s="121"/>
      <c r="AR7" s="121"/>
      <c r="AS7" s="121"/>
    </row>
    <row r="8" spans="1:45" ht="39" customHeight="1" x14ac:dyDescent="0.3">
      <c r="A8" s="20">
        <f>'Assessment 1'!A7</f>
        <v>2</v>
      </c>
      <c r="B8" s="21" t="str">
        <f>'Assessment 1'!B7</f>
        <v xml:space="preserve">Describes and discriminates between items, using appropriate comparative language </v>
      </c>
      <c r="C8" s="31">
        <f>'Assessment 1'!C7</f>
        <v>6</v>
      </c>
      <c r="D8" s="160"/>
      <c r="E8" s="22">
        <f>'Assessment 1'!E7</f>
        <v>2</v>
      </c>
      <c r="F8" s="22">
        <f>'Assessment 1'!F7</f>
        <v>4</v>
      </c>
      <c r="G8" s="22">
        <f>'Assessment 1'!G7</f>
        <v>0</v>
      </c>
      <c r="H8" s="22">
        <f>'Assessment 1'!H7</f>
        <v>4</v>
      </c>
      <c r="I8" s="22">
        <f>'Assessment 1'!I7</f>
        <v>0</v>
      </c>
      <c r="J8" s="22">
        <f>'Assessment 1'!J7</f>
        <v>0</v>
      </c>
      <c r="K8" s="22">
        <f>'Assessment 1'!K7</f>
        <v>0</v>
      </c>
      <c r="L8" s="22">
        <f>'Assessment 1'!L7</f>
        <v>0</v>
      </c>
      <c r="M8" s="22">
        <f>'Assessment 1'!M7</f>
        <v>0</v>
      </c>
      <c r="N8" s="22">
        <f>'Assessment 1'!N7</f>
        <v>0</v>
      </c>
      <c r="O8" s="22">
        <f>'Assessment 1'!O7</f>
        <v>0</v>
      </c>
      <c r="P8" s="22">
        <f>'Assessment 1'!P7</f>
        <v>0</v>
      </c>
      <c r="Q8" s="22">
        <f>'Assessment 1'!Q7</f>
        <v>0</v>
      </c>
      <c r="R8" s="22">
        <f>'Assessment 1'!R7</f>
        <v>0</v>
      </c>
      <c r="S8" s="22">
        <f>'Assessment 1'!S7</f>
        <v>0</v>
      </c>
      <c r="T8" s="22">
        <f>'Assessment 1'!T7</f>
        <v>0</v>
      </c>
      <c r="U8" s="22">
        <f>'Assessment 1'!U7</f>
        <v>0</v>
      </c>
      <c r="V8" s="22">
        <f>'Assessment 1'!V7</f>
        <v>0</v>
      </c>
      <c r="W8" s="22">
        <f>'Assessment 1'!W7</f>
        <v>0</v>
      </c>
      <c r="X8" s="22">
        <f>'Assessment 1'!X7</f>
        <v>0</v>
      </c>
      <c r="Y8" s="22">
        <f>'Assessment 1'!Y7</f>
        <v>0</v>
      </c>
      <c r="Z8" s="22">
        <f>'Assessment 1'!Z7</f>
        <v>0</v>
      </c>
      <c r="AA8" s="22">
        <f>'Assessment 1'!AA7</f>
        <v>0</v>
      </c>
      <c r="AB8" s="22">
        <f>'Assessment 1'!AB7</f>
        <v>0</v>
      </c>
      <c r="AC8" s="22">
        <f>'Assessment 1'!AC7</f>
        <v>0</v>
      </c>
      <c r="AD8" s="22">
        <f>'Assessment 1'!AD7</f>
        <v>0</v>
      </c>
      <c r="AE8" s="22">
        <f>'Assessment 1'!AE7</f>
        <v>0</v>
      </c>
      <c r="AF8" s="22">
        <f>'Assessment 1'!AF7</f>
        <v>0</v>
      </c>
      <c r="AG8" s="22">
        <f>'Assessment 1'!AG7</f>
        <v>0</v>
      </c>
      <c r="AH8" s="22">
        <f>'Assessment 1'!AH7</f>
        <v>0</v>
      </c>
      <c r="AI8" s="22">
        <f>'Assessment 1'!AI7</f>
        <v>0</v>
      </c>
      <c r="AJ8" s="22">
        <f>'Assessment 1'!AJ7</f>
        <v>0</v>
      </c>
      <c r="AK8" s="22">
        <f>'Assessment 1'!AK7</f>
        <v>0</v>
      </c>
      <c r="AL8" s="22">
        <f>'Assessment 1'!AL7</f>
        <v>0</v>
      </c>
      <c r="AM8" s="15">
        <f t="shared" si="0"/>
        <v>10</v>
      </c>
      <c r="AN8" s="14"/>
      <c r="AO8" s="14"/>
      <c r="AP8" s="121"/>
      <c r="AQ8" s="121"/>
      <c r="AR8" s="121"/>
      <c r="AS8" s="121"/>
    </row>
    <row r="9" spans="1:45" ht="38.4" customHeight="1" x14ac:dyDescent="0.3">
      <c r="A9" s="20">
        <f>'Assessment 1'!A8</f>
        <v>2</v>
      </c>
      <c r="B9" s="21" t="str">
        <f>'Assessment 1'!B8</f>
        <v xml:space="preserve">Chooses an object from a group of objects for a purpose based on a particular attribute   </v>
      </c>
      <c r="C9" s="31">
        <f>'Assessment 1'!C8</f>
        <v>7</v>
      </c>
      <c r="D9" s="160"/>
      <c r="E9" s="22">
        <f>'Assessment 1'!E8</f>
        <v>4</v>
      </c>
      <c r="F9" s="22">
        <f>'Assessment 1'!F8</f>
        <v>1</v>
      </c>
      <c r="G9" s="22">
        <f>'Assessment 1'!G8</f>
        <v>2</v>
      </c>
      <c r="H9" s="22">
        <f>'Assessment 1'!H8</f>
        <v>3</v>
      </c>
      <c r="I9" s="22">
        <f>'Assessment 1'!I8</f>
        <v>0</v>
      </c>
      <c r="J9" s="22">
        <f>'Assessment 1'!J8</f>
        <v>0</v>
      </c>
      <c r="K9" s="22">
        <f>'Assessment 1'!K8</f>
        <v>0</v>
      </c>
      <c r="L9" s="22">
        <f>'Assessment 1'!L8</f>
        <v>0</v>
      </c>
      <c r="M9" s="22">
        <f>'Assessment 1'!M8</f>
        <v>0</v>
      </c>
      <c r="N9" s="22">
        <f>'Assessment 1'!N8</f>
        <v>0</v>
      </c>
      <c r="O9" s="22">
        <f>'Assessment 1'!O8</f>
        <v>0</v>
      </c>
      <c r="P9" s="22">
        <f>'Assessment 1'!P8</f>
        <v>0</v>
      </c>
      <c r="Q9" s="22">
        <f>'Assessment 1'!Q8</f>
        <v>0</v>
      </c>
      <c r="R9" s="22">
        <f>'Assessment 1'!R8</f>
        <v>0</v>
      </c>
      <c r="S9" s="22">
        <f>'Assessment 1'!S8</f>
        <v>0</v>
      </c>
      <c r="T9" s="22">
        <f>'Assessment 1'!T8</f>
        <v>0</v>
      </c>
      <c r="U9" s="22">
        <f>'Assessment 1'!U8</f>
        <v>0</v>
      </c>
      <c r="V9" s="22">
        <f>'Assessment 1'!V8</f>
        <v>0</v>
      </c>
      <c r="W9" s="22">
        <f>'Assessment 1'!W8</f>
        <v>0</v>
      </c>
      <c r="X9" s="22">
        <f>'Assessment 1'!X8</f>
        <v>0</v>
      </c>
      <c r="Y9" s="22">
        <f>'Assessment 1'!Y8</f>
        <v>0</v>
      </c>
      <c r="Z9" s="22">
        <f>'Assessment 1'!Z8</f>
        <v>0</v>
      </c>
      <c r="AA9" s="22">
        <f>'Assessment 1'!AA8</f>
        <v>0</v>
      </c>
      <c r="AB9" s="22">
        <f>'Assessment 1'!AB8</f>
        <v>0</v>
      </c>
      <c r="AC9" s="22">
        <f>'Assessment 1'!AC8</f>
        <v>0</v>
      </c>
      <c r="AD9" s="22">
        <f>'Assessment 1'!AD8</f>
        <v>0</v>
      </c>
      <c r="AE9" s="22">
        <f>'Assessment 1'!AE8</f>
        <v>0</v>
      </c>
      <c r="AF9" s="22">
        <f>'Assessment 1'!AF8</f>
        <v>0</v>
      </c>
      <c r="AG9" s="22">
        <f>'Assessment 1'!AG8</f>
        <v>0</v>
      </c>
      <c r="AH9" s="22">
        <f>'Assessment 1'!AH8</f>
        <v>0</v>
      </c>
      <c r="AI9" s="22">
        <f>'Assessment 1'!AI8</f>
        <v>0</v>
      </c>
      <c r="AJ9" s="22">
        <f>'Assessment 1'!AJ8</f>
        <v>0</v>
      </c>
      <c r="AK9" s="22">
        <f>'Assessment 1'!AK8</f>
        <v>0</v>
      </c>
      <c r="AL9" s="22">
        <f>'Assessment 1'!AL8</f>
        <v>0</v>
      </c>
      <c r="AM9" s="47">
        <f t="shared" si="0"/>
        <v>10</v>
      </c>
      <c r="AN9" s="14"/>
      <c r="AO9" s="14"/>
      <c r="AP9" s="121"/>
      <c r="AQ9" s="121"/>
      <c r="AR9" s="121"/>
      <c r="AS9" s="121"/>
    </row>
    <row r="10" spans="1:45" ht="36" customHeight="1" x14ac:dyDescent="0.3">
      <c r="A10" s="20">
        <f>'Assessment 1'!A9</f>
        <v>2</v>
      </c>
      <c r="B10" s="21" t="str">
        <f>'Assessment 1'!B9</f>
        <v>Compares and orders objects, containers and surfaces according to appropriate measurable attributes</v>
      </c>
      <c r="C10" s="31">
        <f>'Assessment 1'!C9</f>
        <v>8</v>
      </c>
      <c r="D10" s="161"/>
      <c r="E10" s="22">
        <f>'Assessment 1'!E9</f>
        <v>0</v>
      </c>
      <c r="F10" s="22">
        <f>'Assessment 1'!F9</f>
        <v>3</v>
      </c>
      <c r="G10" s="22">
        <f>'Assessment 1'!G9</f>
        <v>4</v>
      </c>
      <c r="H10" s="22">
        <f>'Assessment 1'!H9</f>
        <v>2</v>
      </c>
      <c r="I10" s="22">
        <f>'Assessment 1'!I9</f>
        <v>0</v>
      </c>
      <c r="J10" s="22">
        <f>'Assessment 1'!J9</f>
        <v>0</v>
      </c>
      <c r="K10" s="22">
        <f>'Assessment 1'!K9</f>
        <v>0</v>
      </c>
      <c r="L10" s="22">
        <f>'Assessment 1'!L9</f>
        <v>0</v>
      </c>
      <c r="M10" s="22">
        <f>'Assessment 1'!M9</f>
        <v>0</v>
      </c>
      <c r="N10" s="22">
        <f>'Assessment 1'!N9</f>
        <v>0</v>
      </c>
      <c r="O10" s="22">
        <f>'Assessment 1'!O9</f>
        <v>0</v>
      </c>
      <c r="P10" s="22">
        <f>'Assessment 1'!P9</f>
        <v>0</v>
      </c>
      <c r="Q10" s="22">
        <f>'Assessment 1'!Q9</f>
        <v>0</v>
      </c>
      <c r="R10" s="22">
        <f>'Assessment 1'!R9</f>
        <v>0</v>
      </c>
      <c r="S10" s="22">
        <f>'Assessment 1'!S9</f>
        <v>0</v>
      </c>
      <c r="T10" s="22">
        <f>'Assessment 1'!T9</f>
        <v>0</v>
      </c>
      <c r="U10" s="22">
        <f>'Assessment 1'!U9</f>
        <v>0</v>
      </c>
      <c r="V10" s="22">
        <f>'Assessment 1'!V9</f>
        <v>0</v>
      </c>
      <c r="W10" s="22">
        <f>'Assessment 1'!W9</f>
        <v>0</v>
      </c>
      <c r="X10" s="22">
        <f>'Assessment 1'!X9</f>
        <v>0</v>
      </c>
      <c r="Y10" s="22">
        <f>'Assessment 1'!Y9</f>
        <v>0</v>
      </c>
      <c r="Z10" s="22">
        <f>'Assessment 1'!Z9</f>
        <v>0</v>
      </c>
      <c r="AA10" s="22">
        <f>'Assessment 1'!AA9</f>
        <v>0</v>
      </c>
      <c r="AB10" s="22">
        <f>'Assessment 1'!AB9</f>
        <v>0</v>
      </c>
      <c r="AC10" s="22">
        <f>'Assessment 1'!AC9</f>
        <v>0</v>
      </c>
      <c r="AD10" s="22">
        <f>'Assessment 1'!AD9</f>
        <v>0</v>
      </c>
      <c r="AE10" s="22">
        <f>'Assessment 1'!AE9</f>
        <v>0</v>
      </c>
      <c r="AF10" s="22">
        <f>'Assessment 1'!AF9</f>
        <v>0</v>
      </c>
      <c r="AG10" s="22">
        <f>'Assessment 1'!AG9</f>
        <v>0</v>
      </c>
      <c r="AH10" s="22">
        <f>'Assessment 1'!AH9</f>
        <v>0</v>
      </c>
      <c r="AI10" s="22">
        <f>'Assessment 1'!AI9</f>
        <v>0</v>
      </c>
      <c r="AJ10" s="22">
        <f>'Assessment 1'!AJ9</f>
        <v>0</v>
      </c>
      <c r="AK10" s="22">
        <f>'Assessment 1'!AK9</f>
        <v>0</v>
      </c>
      <c r="AL10" s="22">
        <f>'Assessment 1'!AL9</f>
        <v>0</v>
      </c>
      <c r="AM10" s="15">
        <f t="shared" si="0"/>
        <v>9</v>
      </c>
      <c r="AN10" s="14"/>
      <c r="AO10" s="14"/>
      <c r="AP10" s="121"/>
      <c r="AQ10" s="121"/>
      <c r="AR10" s="121"/>
      <c r="AS10" s="121"/>
    </row>
    <row r="11" spans="1:45" ht="21.75" customHeight="1" x14ac:dyDescent="0.3">
      <c r="A11" s="23">
        <f>'Assessment 1'!A10</f>
        <v>3</v>
      </c>
      <c r="B11" s="24" t="str">
        <f>'Assessment 1'!B10</f>
        <v xml:space="preserve">Sorts sets of symbols into numerals and letters </v>
      </c>
      <c r="C11" s="31">
        <f>'Assessment 1'!C10</f>
        <v>9</v>
      </c>
      <c r="D11" s="159" t="str">
        <f>'Assessment 1'!D10</f>
        <v>N.UN
N.SO
N.NC
N.PVBT
A.PRR</v>
      </c>
      <c r="E11" s="26">
        <f>'Assessment 1'!E10</f>
        <v>2</v>
      </c>
      <c r="F11" s="26">
        <f>'Assessment 1'!F10</f>
        <v>3</v>
      </c>
      <c r="G11" s="26">
        <f>'Assessment 1'!G10</f>
        <v>4</v>
      </c>
      <c r="H11" s="26">
        <f>'Assessment 1'!H10</f>
        <v>3</v>
      </c>
      <c r="I11" s="26">
        <f>'Assessment 1'!I10</f>
        <v>0</v>
      </c>
      <c r="J11" s="26">
        <f>'Assessment 1'!J10</f>
        <v>0</v>
      </c>
      <c r="K11" s="26">
        <f>'Assessment 1'!K10</f>
        <v>0</v>
      </c>
      <c r="L11" s="26">
        <f>'Assessment 1'!L10</f>
        <v>0</v>
      </c>
      <c r="M11" s="26">
        <f>'Assessment 1'!M10</f>
        <v>0</v>
      </c>
      <c r="N11" s="26">
        <f>'Assessment 1'!N10</f>
        <v>0</v>
      </c>
      <c r="O11" s="26">
        <f>'Assessment 1'!O10</f>
        <v>0</v>
      </c>
      <c r="P11" s="26">
        <f>'Assessment 1'!P10</f>
        <v>0</v>
      </c>
      <c r="Q11" s="26">
        <f>'Assessment 1'!Q10</f>
        <v>0</v>
      </c>
      <c r="R11" s="26">
        <f>'Assessment 1'!R10</f>
        <v>0</v>
      </c>
      <c r="S11" s="26">
        <f>'Assessment 1'!S10</f>
        <v>0</v>
      </c>
      <c r="T11" s="26">
        <f>'Assessment 1'!T10</f>
        <v>0</v>
      </c>
      <c r="U11" s="26">
        <f>'Assessment 1'!U10</f>
        <v>0</v>
      </c>
      <c r="V11" s="26">
        <f>'Assessment 1'!V10</f>
        <v>0</v>
      </c>
      <c r="W11" s="26">
        <f>'Assessment 1'!W10</f>
        <v>0</v>
      </c>
      <c r="X11" s="26">
        <f>'Assessment 1'!X10</f>
        <v>0</v>
      </c>
      <c r="Y11" s="26">
        <f>'Assessment 1'!Y10</f>
        <v>0</v>
      </c>
      <c r="Z11" s="26">
        <f>'Assessment 1'!Z10</f>
        <v>0</v>
      </c>
      <c r="AA11" s="26">
        <f>'Assessment 1'!AA10</f>
        <v>0</v>
      </c>
      <c r="AB11" s="26">
        <f>'Assessment 1'!AB10</f>
        <v>0</v>
      </c>
      <c r="AC11" s="26">
        <f>'Assessment 1'!AC10</f>
        <v>0</v>
      </c>
      <c r="AD11" s="26">
        <f>'Assessment 1'!AD10</f>
        <v>0</v>
      </c>
      <c r="AE11" s="26">
        <f>'Assessment 1'!AE10</f>
        <v>0</v>
      </c>
      <c r="AF11" s="26">
        <f>'Assessment 1'!AF10</f>
        <v>0</v>
      </c>
      <c r="AG11" s="26">
        <f>'Assessment 1'!AG10</f>
        <v>0</v>
      </c>
      <c r="AH11" s="26">
        <f>'Assessment 1'!AH10</f>
        <v>0</v>
      </c>
      <c r="AI11" s="26">
        <f>'Assessment 1'!AI10</f>
        <v>0</v>
      </c>
      <c r="AJ11" s="26">
        <f>'Assessment 1'!AJ10</f>
        <v>0</v>
      </c>
      <c r="AK11" s="26">
        <f>'Assessment 1'!AK10</f>
        <v>0</v>
      </c>
      <c r="AL11" s="26">
        <f>'Assessment 1'!AL10</f>
        <v>0</v>
      </c>
      <c r="AM11" s="15">
        <f t="shared" si="0"/>
        <v>12</v>
      </c>
      <c r="AN11" s="14"/>
      <c r="AO11" s="14"/>
      <c r="AP11" s="121"/>
      <c r="AQ11" s="121"/>
      <c r="AR11" s="121"/>
      <c r="AS11" s="121"/>
    </row>
    <row r="12" spans="1:45" ht="18.75" customHeight="1" x14ac:dyDescent="0.3">
      <c r="A12" s="23">
        <f>'Assessment 1'!A11</f>
        <v>3</v>
      </c>
      <c r="B12" s="24" t="str">
        <f>'Assessment 1'!B11</f>
        <v>Connects numbers to counted objects</v>
      </c>
      <c r="C12" s="31">
        <f>'Assessment 1'!C11</f>
        <v>10</v>
      </c>
      <c r="D12" s="160"/>
      <c r="E12" s="26">
        <f>'Assessment 1'!E11</f>
        <v>1</v>
      </c>
      <c r="F12" s="26">
        <f>'Assessment 1'!F11</f>
        <v>4</v>
      </c>
      <c r="G12" s="26">
        <f>'Assessment 1'!G11</f>
        <v>3</v>
      </c>
      <c r="H12" s="26">
        <f>'Assessment 1'!H11</f>
        <v>3</v>
      </c>
      <c r="I12" s="26">
        <f>'Assessment 1'!I11</f>
        <v>0</v>
      </c>
      <c r="J12" s="26">
        <f>'Assessment 1'!J11</f>
        <v>0</v>
      </c>
      <c r="K12" s="26">
        <f>'Assessment 1'!K11</f>
        <v>0</v>
      </c>
      <c r="L12" s="26">
        <f>'Assessment 1'!L11</f>
        <v>0</v>
      </c>
      <c r="M12" s="26">
        <f>'Assessment 1'!M11</f>
        <v>0</v>
      </c>
      <c r="N12" s="26">
        <f>'Assessment 1'!N11</f>
        <v>0</v>
      </c>
      <c r="O12" s="26">
        <f>'Assessment 1'!O11</f>
        <v>0</v>
      </c>
      <c r="P12" s="26">
        <f>'Assessment 1'!P11</f>
        <v>0</v>
      </c>
      <c r="Q12" s="26">
        <f>'Assessment 1'!Q11</f>
        <v>0</v>
      </c>
      <c r="R12" s="26">
        <f>'Assessment 1'!R11</f>
        <v>0</v>
      </c>
      <c r="S12" s="26">
        <f>'Assessment 1'!S11</f>
        <v>0</v>
      </c>
      <c r="T12" s="26">
        <f>'Assessment 1'!T11</f>
        <v>0</v>
      </c>
      <c r="U12" s="26">
        <f>'Assessment 1'!U11</f>
        <v>0</v>
      </c>
      <c r="V12" s="26">
        <f>'Assessment 1'!V11</f>
        <v>0</v>
      </c>
      <c r="W12" s="26">
        <f>'Assessment 1'!W11</f>
        <v>0</v>
      </c>
      <c r="X12" s="26">
        <f>'Assessment 1'!X11</f>
        <v>0</v>
      </c>
      <c r="Y12" s="26">
        <f>'Assessment 1'!Y11</f>
        <v>0</v>
      </c>
      <c r="Z12" s="26">
        <f>'Assessment 1'!Z11</f>
        <v>0</v>
      </c>
      <c r="AA12" s="26">
        <f>'Assessment 1'!AA11</f>
        <v>0</v>
      </c>
      <c r="AB12" s="26">
        <f>'Assessment 1'!AB11</f>
        <v>0</v>
      </c>
      <c r="AC12" s="26">
        <f>'Assessment 1'!AC11</f>
        <v>0</v>
      </c>
      <c r="AD12" s="26">
        <f>'Assessment 1'!AD11</f>
        <v>0</v>
      </c>
      <c r="AE12" s="26">
        <f>'Assessment 1'!AE11</f>
        <v>0</v>
      </c>
      <c r="AF12" s="26">
        <f>'Assessment 1'!AF11</f>
        <v>0</v>
      </c>
      <c r="AG12" s="26">
        <f>'Assessment 1'!AG11</f>
        <v>0</v>
      </c>
      <c r="AH12" s="26">
        <f>'Assessment 1'!AH11</f>
        <v>0</v>
      </c>
      <c r="AI12" s="26">
        <f>'Assessment 1'!AI11</f>
        <v>0</v>
      </c>
      <c r="AJ12" s="26">
        <f>'Assessment 1'!AJ11</f>
        <v>0</v>
      </c>
      <c r="AK12" s="26">
        <f>'Assessment 1'!AK11</f>
        <v>0</v>
      </c>
      <c r="AL12" s="26">
        <f>'Assessment 1'!AL11</f>
        <v>0</v>
      </c>
      <c r="AM12" s="15">
        <f t="shared" si="0"/>
        <v>11</v>
      </c>
      <c r="AN12" s="14"/>
      <c r="AO12" s="14"/>
      <c r="AP12" s="121"/>
      <c r="AQ12" s="121"/>
      <c r="AR12" s="121"/>
      <c r="AS12" s="121"/>
    </row>
    <row r="13" spans="1:45" ht="21.75" customHeight="1" x14ac:dyDescent="0.3">
      <c r="A13" s="23">
        <f>'Assessment 1'!A12</f>
        <v>3</v>
      </c>
      <c r="B13" s="24" t="str">
        <f>'Assessment 1'!B12</f>
        <v>Orders sets without counting and checks by counting</v>
      </c>
      <c r="C13" s="31">
        <f>'Assessment 1'!C12</f>
        <v>11</v>
      </c>
      <c r="D13" s="160"/>
      <c r="E13" s="26">
        <f>'Assessment 1'!E12</f>
        <v>2</v>
      </c>
      <c r="F13" s="26">
        <f>'Assessment 1'!F12</f>
        <v>3</v>
      </c>
      <c r="G13" s="26">
        <f>'Assessment 1'!G12</f>
        <v>1</v>
      </c>
      <c r="H13" s="26">
        <f>'Assessment 1'!H12</f>
        <v>4</v>
      </c>
      <c r="I13" s="26">
        <f>'Assessment 1'!I12</f>
        <v>0</v>
      </c>
      <c r="J13" s="26">
        <f>'Assessment 1'!J12</f>
        <v>0</v>
      </c>
      <c r="K13" s="26">
        <f>'Assessment 1'!K12</f>
        <v>0</v>
      </c>
      <c r="L13" s="26">
        <f>'Assessment 1'!L12</f>
        <v>0</v>
      </c>
      <c r="M13" s="26">
        <f>'Assessment 1'!M12</f>
        <v>0</v>
      </c>
      <c r="N13" s="26">
        <f>'Assessment 1'!N12</f>
        <v>0</v>
      </c>
      <c r="O13" s="26">
        <f>'Assessment 1'!O12</f>
        <v>0</v>
      </c>
      <c r="P13" s="26">
        <f>'Assessment 1'!P12</f>
        <v>0</v>
      </c>
      <c r="Q13" s="26">
        <f>'Assessment 1'!Q12</f>
        <v>0</v>
      </c>
      <c r="R13" s="26">
        <f>'Assessment 1'!R12</f>
        <v>0</v>
      </c>
      <c r="S13" s="26">
        <f>'Assessment 1'!S12</f>
        <v>0</v>
      </c>
      <c r="T13" s="26">
        <f>'Assessment 1'!T12</f>
        <v>0</v>
      </c>
      <c r="U13" s="26">
        <f>'Assessment 1'!U12</f>
        <v>0</v>
      </c>
      <c r="V13" s="26">
        <f>'Assessment 1'!V12</f>
        <v>0</v>
      </c>
      <c r="W13" s="26">
        <f>'Assessment 1'!W12</f>
        <v>0</v>
      </c>
      <c r="X13" s="26">
        <f>'Assessment 1'!X12</f>
        <v>0</v>
      </c>
      <c r="Y13" s="26">
        <f>'Assessment 1'!Y12</f>
        <v>0</v>
      </c>
      <c r="Z13" s="26">
        <f>'Assessment 1'!Z12</f>
        <v>0</v>
      </c>
      <c r="AA13" s="26">
        <f>'Assessment 1'!AA12</f>
        <v>0</v>
      </c>
      <c r="AB13" s="26">
        <f>'Assessment 1'!AB12</f>
        <v>0</v>
      </c>
      <c r="AC13" s="26">
        <f>'Assessment 1'!AC12</f>
        <v>0</v>
      </c>
      <c r="AD13" s="26">
        <f>'Assessment 1'!AD12</f>
        <v>0</v>
      </c>
      <c r="AE13" s="26">
        <f>'Assessment 1'!AE12</f>
        <v>0</v>
      </c>
      <c r="AF13" s="26">
        <f>'Assessment 1'!AF12</f>
        <v>0</v>
      </c>
      <c r="AG13" s="26">
        <f>'Assessment 1'!AG12</f>
        <v>0</v>
      </c>
      <c r="AH13" s="26">
        <f>'Assessment 1'!AH12</f>
        <v>0</v>
      </c>
      <c r="AI13" s="26">
        <f>'Assessment 1'!AI12</f>
        <v>0</v>
      </c>
      <c r="AJ13" s="26">
        <f>'Assessment 1'!AJ12</f>
        <v>0</v>
      </c>
      <c r="AK13" s="26">
        <f>'Assessment 1'!AK12</f>
        <v>0</v>
      </c>
      <c r="AL13" s="26">
        <f>'Assessment 1'!AL12</f>
        <v>0</v>
      </c>
      <c r="AM13" s="47">
        <f t="shared" si="0"/>
        <v>10</v>
      </c>
      <c r="AN13" s="14"/>
      <c r="AO13" s="14"/>
      <c r="AP13" s="121"/>
      <c r="AQ13" s="121"/>
      <c r="AR13" s="121"/>
      <c r="AS13" s="121"/>
    </row>
    <row r="14" spans="1:45" ht="25.2" customHeight="1" x14ac:dyDescent="0.3">
      <c r="A14" s="23">
        <f>'Assessment 1'!A13</f>
        <v>3</v>
      </c>
      <c r="B14" s="24" t="str">
        <f>'Assessment 1'!B13</f>
        <v xml:space="preserve">Partitions sets of two or more objects </v>
      </c>
      <c r="C14" s="31">
        <f>'Assessment 1'!C13</f>
        <v>12</v>
      </c>
      <c r="D14" s="161"/>
      <c r="E14" s="26">
        <f>'Assessment 1'!E13</f>
        <v>1</v>
      </c>
      <c r="F14" s="26">
        <f>'Assessment 1'!F13</f>
        <v>3</v>
      </c>
      <c r="G14" s="26">
        <f>'Assessment 1'!G13</f>
        <v>0</v>
      </c>
      <c r="H14" s="26">
        <f>'Assessment 1'!H13</f>
        <v>4</v>
      </c>
      <c r="I14" s="26">
        <f>'Assessment 1'!I13</f>
        <v>0</v>
      </c>
      <c r="J14" s="26">
        <f>'Assessment 1'!J13</f>
        <v>0</v>
      </c>
      <c r="K14" s="26">
        <f>'Assessment 1'!K13</f>
        <v>0</v>
      </c>
      <c r="L14" s="26">
        <f>'Assessment 1'!L13</f>
        <v>0</v>
      </c>
      <c r="M14" s="26">
        <f>'Assessment 1'!M13</f>
        <v>0</v>
      </c>
      <c r="N14" s="26">
        <f>'Assessment 1'!N13</f>
        <v>0</v>
      </c>
      <c r="O14" s="26">
        <f>'Assessment 1'!O13</f>
        <v>0</v>
      </c>
      <c r="P14" s="26">
        <f>'Assessment 1'!P13</f>
        <v>0</v>
      </c>
      <c r="Q14" s="26">
        <f>'Assessment 1'!Q13</f>
        <v>0</v>
      </c>
      <c r="R14" s="26">
        <f>'Assessment 1'!R13</f>
        <v>0</v>
      </c>
      <c r="S14" s="26">
        <f>'Assessment 1'!S13</f>
        <v>0</v>
      </c>
      <c r="T14" s="26">
        <f>'Assessment 1'!T13</f>
        <v>0</v>
      </c>
      <c r="U14" s="26">
        <f>'Assessment 1'!U13</f>
        <v>0</v>
      </c>
      <c r="V14" s="26">
        <f>'Assessment 1'!V13</f>
        <v>0</v>
      </c>
      <c r="W14" s="26">
        <f>'Assessment 1'!W13</f>
        <v>0</v>
      </c>
      <c r="X14" s="26">
        <f>'Assessment 1'!X13</f>
        <v>0</v>
      </c>
      <c r="Y14" s="26">
        <f>'Assessment 1'!Y13</f>
        <v>0</v>
      </c>
      <c r="Z14" s="26">
        <f>'Assessment 1'!Z13</f>
        <v>0</v>
      </c>
      <c r="AA14" s="26">
        <f>'Assessment 1'!AA13</f>
        <v>0</v>
      </c>
      <c r="AB14" s="26">
        <f>'Assessment 1'!AB13</f>
        <v>0</v>
      </c>
      <c r="AC14" s="26">
        <f>'Assessment 1'!AC13</f>
        <v>0</v>
      </c>
      <c r="AD14" s="26">
        <f>'Assessment 1'!AD13</f>
        <v>0</v>
      </c>
      <c r="AE14" s="26">
        <f>'Assessment 1'!AE13</f>
        <v>0</v>
      </c>
      <c r="AF14" s="26">
        <f>'Assessment 1'!AF13</f>
        <v>0</v>
      </c>
      <c r="AG14" s="26">
        <f>'Assessment 1'!AG13</f>
        <v>0</v>
      </c>
      <c r="AH14" s="26">
        <f>'Assessment 1'!AH13</f>
        <v>0</v>
      </c>
      <c r="AI14" s="26">
        <f>'Assessment 1'!AI13</f>
        <v>0</v>
      </c>
      <c r="AJ14" s="26">
        <f>'Assessment 1'!AJ13</f>
        <v>0</v>
      </c>
      <c r="AK14" s="26">
        <f>'Assessment 1'!AK13</f>
        <v>0</v>
      </c>
      <c r="AL14" s="26">
        <f>'Assessment 1'!AL13</f>
        <v>0</v>
      </c>
      <c r="AM14" s="15">
        <f t="shared" si="0"/>
        <v>8</v>
      </c>
      <c r="AN14" s="14"/>
      <c r="AO14" s="14"/>
      <c r="AP14" s="121"/>
      <c r="AQ14" s="121"/>
      <c r="AR14" s="121"/>
      <c r="AS14" s="121"/>
    </row>
    <row r="15" spans="1:45" ht="21" customHeight="1" x14ac:dyDescent="0.3">
      <c r="A15" s="7">
        <f>'Assessment 1'!A14</f>
        <v>4</v>
      </c>
      <c r="B15" s="139" t="str">
        <f>'Assessment 1'!B14</f>
        <v xml:space="preserve">Identifies errors in chronological sequences of events </v>
      </c>
      <c r="C15" s="31">
        <f>'Assessment 1'!C14</f>
        <v>13</v>
      </c>
      <c r="D15" s="159" t="str">
        <f>'Assessment 1'!D14</f>
        <v>M.T
N.NC
N.SO</v>
      </c>
      <c r="E15" s="27">
        <f>'Assessment 1'!E14</f>
        <v>3</v>
      </c>
      <c r="F15" s="27">
        <f>'Assessment 1'!F14</f>
        <v>3</v>
      </c>
      <c r="G15" s="27">
        <f>'Assessment 1'!G14</f>
        <v>1</v>
      </c>
      <c r="H15" s="27">
        <f>'Assessment 1'!H14</f>
        <v>4</v>
      </c>
      <c r="I15" s="27">
        <f>'Assessment 1'!I14</f>
        <v>0</v>
      </c>
      <c r="J15" s="27">
        <f>'Assessment 1'!J14</f>
        <v>0</v>
      </c>
      <c r="K15" s="27">
        <f>'Assessment 1'!K14</f>
        <v>0</v>
      </c>
      <c r="L15" s="27">
        <f>'Assessment 1'!L14</f>
        <v>0</v>
      </c>
      <c r="M15" s="27">
        <f>'Assessment 1'!M14</f>
        <v>0</v>
      </c>
      <c r="N15" s="27">
        <f>'Assessment 1'!N14</f>
        <v>0</v>
      </c>
      <c r="O15" s="27">
        <f>'Assessment 1'!O14</f>
        <v>0</v>
      </c>
      <c r="P15" s="27">
        <f>'Assessment 1'!P14</f>
        <v>0</v>
      </c>
      <c r="Q15" s="27">
        <f>'Assessment 1'!Q14</f>
        <v>0</v>
      </c>
      <c r="R15" s="27">
        <f>'Assessment 1'!R14</f>
        <v>0</v>
      </c>
      <c r="S15" s="27">
        <f>'Assessment 1'!S14</f>
        <v>0</v>
      </c>
      <c r="T15" s="27">
        <f>'Assessment 1'!T14</f>
        <v>0</v>
      </c>
      <c r="U15" s="27">
        <f>'Assessment 1'!U14</f>
        <v>0</v>
      </c>
      <c r="V15" s="27">
        <f>'Assessment 1'!V14</f>
        <v>0</v>
      </c>
      <c r="W15" s="27">
        <f>'Assessment 1'!W14</f>
        <v>0</v>
      </c>
      <c r="X15" s="27">
        <f>'Assessment 1'!X14</f>
        <v>0</v>
      </c>
      <c r="Y15" s="27">
        <f>'Assessment 1'!Y14</f>
        <v>0</v>
      </c>
      <c r="Z15" s="27">
        <f>'Assessment 1'!Z14</f>
        <v>0</v>
      </c>
      <c r="AA15" s="27">
        <f>'Assessment 1'!AA14</f>
        <v>0</v>
      </c>
      <c r="AB15" s="27">
        <f>'Assessment 1'!AB14</f>
        <v>0</v>
      </c>
      <c r="AC15" s="27">
        <f>'Assessment 1'!AC14</f>
        <v>0</v>
      </c>
      <c r="AD15" s="27">
        <f>'Assessment 1'!AD14</f>
        <v>0</v>
      </c>
      <c r="AE15" s="27">
        <f>'Assessment 1'!AE14</f>
        <v>0</v>
      </c>
      <c r="AF15" s="27">
        <f>'Assessment 1'!AF14</f>
        <v>0</v>
      </c>
      <c r="AG15" s="27">
        <f>'Assessment 1'!AG14</f>
        <v>0</v>
      </c>
      <c r="AH15" s="27">
        <f>'Assessment 1'!AH14</f>
        <v>0</v>
      </c>
      <c r="AI15" s="27">
        <f>'Assessment 1'!AI14</f>
        <v>0</v>
      </c>
      <c r="AJ15" s="27">
        <f>'Assessment 1'!AJ14</f>
        <v>0</v>
      </c>
      <c r="AK15" s="27">
        <f>'Assessment 1'!AK14</f>
        <v>0</v>
      </c>
      <c r="AL15" s="27">
        <f>'Assessment 1'!AL14</f>
        <v>0</v>
      </c>
      <c r="AM15" s="16">
        <f t="shared" si="0"/>
        <v>11</v>
      </c>
      <c r="AN15" s="14"/>
      <c r="AO15" s="14"/>
      <c r="AP15" s="121"/>
      <c r="AQ15" s="121"/>
      <c r="AR15" s="121"/>
      <c r="AS15" s="121"/>
    </row>
    <row r="16" spans="1:45" ht="33.6" customHeight="1" x14ac:dyDescent="0.3">
      <c r="A16" s="7">
        <f>'Assessment 1'!A15</f>
        <v>4</v>
      </c>
      <c r="B16" s="139" t="str">
        <f>'Assessment 1'!B15</f>
        <v>Predicts events in the immediate future based on familiar patterns of events</v>
      </c>
      <c r="C16" s="31">
        <f>'Assessment 1'!C15</f>
        <v>14</v>
      </c>
      <c r="D16" s="161"/>
      <c r="E16" s="27">
        <f>'Assessment 1'!E15</f>
        <v>0</v>
      </c>
      <c r="F16" s="27">
        <f>'Assessment 1'!F15</f>
        <v>4</v>
      </c>
      <c r="G16" s="27">
        <f>'Assessment 1'!G15</f>
        <v>2</v>
      </c>
      <c r="H16" s="27">
        <f>'Assessment 1'!H15</f>
        <v>3</v>
      </c>
      <c r="I16" s="27">
        <f>'Assessment 1'!I15</f>
        <v>0</v>
      </c>
      <c r="J16" s="27">
        <f>'Assessment 1'!J15</f>
        <v>0</v>
      </c>
      <c r="K16" s="27">
        <f>'Assessment 1'!K15</f>
        <v>0</v>
      </c>
      <c r="L16" s="27">
        <f>'Assessment 1'!L15</f>
        <v>0</v>
      </c>
      <c r="M16" s="27">
        <f>'Assessment 1'!M15</f>
        <v>0</v>
      </c>
      <c r="N16" s="27">
        <f>'Assessment 1'!N15</f>
        <v>0</v>
      </c>
      <c r="O16" s="27">
        <f>'Assessment 1'!O15</f>
        <v>0</v>
      </c>
      <c r="P16" s="27">
        <f>'Assessment 1'!P15</f>
        <v>0</v>
      </c>
      <c r="Q16" s="27">
        <f>'Assessment 1'!Q15</f>
        <v>0</v>
      </c>
      <c r="R16" s="27">
        <f>'Assessment 1'!R15</f>
        <v>0</v>
      </c>
      <c r="S16" s="27">
        <f>'Assessment 1'!S15</f>
        <v>0</v>
      </c>
      <c r="T16" s="27">
        <f>'Assessment 1'!T15</f>
        <v>0</v>
      </c>
      <c r="U16" s="27">
        <f>'Assessment 1'!U15</f>
        <v>0</v>
      </c>
      <c r="V16" s="27">
        <f>'Assessment 1'!V15</f>
        <v>0</v>
      </c>
      <c r="W16" s="27">
        <f>'Assessment 1'!W15</f>
        <v>0</v>
      </c>
      <c r="X16" s="27">
        <f>'Assessment 1'!X15</f>
        <v>0</v>
      </c>
      <c r="Y16" s="27">
        <f>'Assessment 1'!Y15</f>
        <v>0</v>
      </c>
      <c r="Z16" s="27">
        <f>'Assessment 1'!Z15</f>
        <v>0</v>
      </c>
      <c r="AA16" s="27">
        <f>'Assessment 1'!AA15</f>
        <v>0</v>
      </c>
      <c r="AB16" s="27">
        <f>'Assessment 1'!AB15</f>
        <v>0</v>
      </c>
      <c r="AC16" s="27">
        <f>'Assessment 1'!AC15</f>
        <v>0</v>
      </c>
      <c r="AD16" s="27">
        <f>'Assessment 1'!AD15</f>
        <v>0</v>
      </c>
      <c r="AE16" s="27">
        <f>'Assessment 1'!AE15</f>
        <v>0</v>
      </c>
      <c r="AF16" s="27">
        <f>'Assessment 1'!AF15</f>
        <v>0</v>
      </c>
      <c r="AG16" s="27">
        <f>'Assessment 1'!AG15</f>
        <v>0</v>
      </c>
      <c r="AH16" s="27">
        <f>'Assessment 1'!AH15</f>
        <v>0</v>
      </c>
      <c r="AI16" s="27">
        <f>'Assessment 1'!AI15</f>
        <v>0</v>
      </c>
      <c r="AJ16" s="27">
        <f>'Assessment 1'!AJ15</f>
        <v>0</v>
      </c>
      <c r="AK16" s="27">
        <f>'Assessment 1'!AK15</f>
        <v>0</v>
      </c>
      <c r="AL16" s="27">
        <f>'Assessment 1'!AL15</f>
        <v>0</v>
      </c>
      <c r="AM16" s="15">
        <f t="shared" si="0"/>
        <v>9</v>
      </c>
      <c r="AN16" s="14"/>
      <c r="AO16" s="14"/>
      <c r="AP16" s="121"/>
      <c r="AQ16" s="121"/>
      <c r="AR16" s="121"/>
      <c r="AS16" s="121"/>
    </row>
    <row r="17" spans="1:45" x14ac:dyDescent="0.3">
      <c r="A17" s="42"/>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34"/>
      <c r="AN17" s="14"/>
      <c r="AO17" s="14"/>
      <c r="AP17" s="121"/>
      <c r="AQ17" s="121"/>
      <c r="AR17" s="121"/>
      <c r="AS17" s="121"/>
    </row>
    <row r="18" spans="1:45" ht="22.5" customHeight="1" x14ac:dyDescent="0.3">
      <c r="A18" s="177"/>
      <c r="B18" s="175" t="s">
        <v>0</v>
      </c>
      <c r="C18" s="176"/>
      <c r="D18" s="176"/>
      <c r="E18" s="49">
        <f t="shared" ref="E18:AL18" si="1">SUMIF($A3:$A16,1,E3:E16)</f>
        <v>3</v>
      </c>
      <c r="F18" s="49">
        <f t="shared" si="1"/>
        <v>5</v>
      </c>
      <c r="G18" s="49">
        <f t="shared" si="1"/>
        <v>3</v>
      </c>
      <c r="H18" s="49">
        <f t="shared" si="1"/>
        <v>12</v>
      </c>
      <c r="I18" s="49">
        <f t="shared" si="1"/>
        <v>0</v>
      </c>
      <c r="J18" s="49">
        <f t="shared" si="1"/>
        <v>0</v>
      </c>
      <c r="K18" s="49">
        <f t="shared" si="1"/>
        <v>0</v>
      </c>
      <c r="L18" s="49">
        <f t="shared" si="1"/>
        <v>0</v>
      </c>
      <c r="M18" s="49">
        <f t="shared" si="1"/>
        <v>0</v>
      </c>
      <c r="N18" s="49">
        <f t="shared" si="1"/>
        <v>0</v>
      </c>
      <c r="O18" s="49">
        <f t="shared" si="1"/>
        <v>0</v>
      </c>
      <c r="P18" s="49">
        <f t="shared" si="1"/>
        <v>0</v>
      </c>
      <c r="Q18" s="49">
        <f t="shared" si="1"/>
        <v>0</v>
      </c>
      <c r="R18" s="49">
        <f t="shared" si="1"/>
        <v>0</v>
      </c>
      <c r="S18" s="49">
        <f t="shared" si="1"/>
        <v>0</v>
      </c>
      <c r="T18" s="49">
        <f t="shared" si="1"/>
        <v>0</v>
      </c>
      <c r="U18" s="49">
        <f t="shared" si="1"/>
        <v>0</v>
      </c>
      <c r="V18" s="49">
        <f t="shared" si="1"/>
        <v>0</v>
      </c>
      <c r="W18" s="49">
        <f t="shared" si="1"/>
        <v>0</v>
      </c>
      <c r="X18" s="49">
        <f t="shared" si="1"/>
        <v>0</v>
      </c>
      <c r="Y18" s="49">
        <f t="shared" si="1"/>
        <v>0</v>
      </c>
      <c r="Z18" s="49">
        <f t="shared" si="1"/>
        <v>0</v>
      </c>
      <c r="AA18" s="49">
        <f t="shared" si="1"/>
        <v>0</v>
      </c>
      <c r="AB18" s="49">
        <f t="shared" si="1"/>
        <v>0</v>
      </c>
      <c r="AC18" s="49">
        <f t="shared" si="1"/>
        <v>0</v>
      </c>
      <c r="AD18" s="49">
        <f t="shared" si="1"/>
        <v>0</v>
      </c>
      <c r="AE18" s="49">
        <f t="shared" si="1"/>
        <v>0</v>
      </c>
      <c r="AF18" s="49">
        <f t="shared" si="1"/>
        <v>0</v>
      </c>
      <c r="AG18" s="49">
        <f t="shared" si="1"/>
        <v>0</v>
      </c>
      <c r="AH18" s="49">
        <f t="shared" si="1"/>
        <v>0</v>
      </c>
      <c r="AI18" s="49">
        <f t="shared" si="1"/>
        <v>0</v>
      </c>
      <c r="AJ18" s="49">
        <f t="shared" si="1"/>
        <v>0</v>
      </c>
      <c r="AK18" s="49">
        <f t="shared" si="1"/>
        <v>0</v>
      </c>
      <c r="AL18" s="50">
        <f t="shared" si="1"/>
        <v>0</v>
      </c>
      <c r="AM18" s="14"/>
      <c r="AN18" s="14"/>
      <c r="AO18" s="14"/>
      <c r="AP18" s="121"/>
      <c r="AQ18" s="121"/>
      <c r="AR18" s="121"/>
      <c r="AS18" s="121"/>
    </row>
    <row r="19" spans="1:45" ht="19.5" customHeight="1" x14ac:dyDescent="0.3">
      <c r="A19" s="177"/>
      <c r="B19" s="179" t="s">
        <v>1</v>
      </c>
      <c r="C19" s="180"/>
      <c r="D19" s="180"/>
      <c r="E19" s="22">
        <f t="shared" ref="E19:AL19" si="2">SUMIF($A3:$A16,2,E3:E16)</f>
        <v>10</v>
      </c>
      <c r="F19" s="22">
        <f t="shared" si="2"/>
        <v>14</v>
      </c>
      <c r="G19" s="22">
        <f t="shared" si="2"/>
        <v>11</v>
      </c>
      <c r="H19" s="22">
        <f t="shared" si="2"/>
        <v>17</v>
      </c>
      <c r="I19" s="22">
        <f t="shared" si="2"/>
        <v>0</v>
      </c>
      <c r="J19" s="22">
        <f t="shared" si="2"/>
        <v>0</v>
      </c>
      <c r="K19" s="22">
        <f t="shared" si="2"/>
        <v>0</v>
      </c>
      <c r="L19" s="22">
        <f t="shared" si="2"/>
        <v>0</v>
      </c>
      <c r="M19" s="22">
        <f t="shared" si="2"/>
        <v>0</v>
      </c>
      <c r="N19" s="22">
        <f t="shared" si="2"/>
        <v>0</v>
      </c>
      <c r="O19" s="22">
        <f t="shared" si="2"/>
        <v>0</v>
      </c>
      <c r="P19" s="22">
        <f t="shared" si="2"/>
        <v>0</v>
      </c>
      <c r="Q19" s="22">
        <f t="shared" si="2"/>
        <v>0</v>
      </c>
      <c r="R19" s="22">
        <f t="shared" si="2"/>
        <v>0</v>
      </c>
      <c r="S19" s="22">
        <f t="shared" si="2"/>
        <v>0</v>
      </c>
      <c r="T19" s="22">
        <f t="shared" si="2"/>
        <v>0</v>
      </c>
      <c r="U19" s="22">
        <f t="shared" si="2"/>
        <v>0</v>
      </c>
      <c r="V19" s="22">
        <f t="shared" si="2"/>
        <v>0</v>
      </c>
      <c r="W19" s="22">
        <f t="shared" si="2"/>
        <v>0</v>
      </c>
      <c r="X19" s="22">
        <f t="shared" si="2"/>
        <v>0</v>
      </c>
      <c r="Y19" s="22">
        <f t="shared" si="2"/>
        <v>0</v>
      </c>
      <c r="Z19" s="22">
        <f t="shared" si="2"/>
        <v>0</v>
      </c>
      <c r="AA19" s="22">
        <f t="shared" si="2"/>
        <v>0</v>
      </c>
      <c r="AB19" s="22">
        <f t="shared" si="2"/>
        <v>0</v>
      </c>
      <c r="AC19" s="22">
        <f t="shared" si="2"/>
        <v>0</v>
      </c>
      <c r="AD19" s="22">
        <f t="shared" si="2"/>
        <v>0</v>
      </c>
      <c r="AE19" s="22">
        <f t="shared" si="2"/>
        <v>0</v>
      </c>
      <c r="AF19" s="22">
        <f t="shared" si="2"/>
        <v>0</v>
      </c>
      <c r="AG19" s="22">
        <f t="shared" si="2"/>
        <v>0</v>
      </c>
      <c r="AH19" s="22">
        <f t="shared" si="2"/>
        <v>0</v>
      </c>
      <c r="AI19" s="22">
        <f t="shared" si="2"/>
        <v>0</v>
      </c>
      <c r="AJ19" s="22">
        <f t="shared" si="2"/>
        <v>0</v>
      </c>
      <c r="AK19" s="22">
        <f t="shared" si="2"/>
        <v>0</v>
      </c>
      <c r="AL19" s="33">
        <f t="shared" si="2"/>
        <v>0</v>
      </c>
      <c r="AM19" s="14"/>
      <c r="AN19" s="14"/>
      <c r="AO19" s="14"/>
      <c r="AP19" s="121"/>
      <c r="AQ19" s="121"/>
      <c r="AR19" s="121"/>
      <c r="AS19" s="121"/>
    </row>
    <row r="20" spans="1:45" ht="21" customHeight="1" x14ac:dyDescent="0.3">
      <c r="A20" s="177"/>
      <c r="B20" s="181" t="s">
        <v>2</v>
      </c>
      <c r="C20" s="182"/>
      <c r="D20" s="182"/>
      <c r="E20" s="26">
        <f t="shared" ref="E20:AL20" si="3">SUMIF($A3:$A16,3,E3:E16)</f>
        <v>6</v>
      </c>
      <c r="F20" s="26">
        <f t="shared" si="3"/>
        <v>13</v>
      </c>
      <c r="G20" s="26">
        <f t="shared" si="3"/>
        <v>8</v>
      </c>
      <c r="H20" s="26">
        <f t="shared" si="3"/>
        <v>14</v>
      </c>
      <c r="I20" s="26">
        <f t="shared" si="3"/>
        <v>0</v>
      </c>
      <c r="J20" s="26">
        <f t="shared" si="3"/>
        <v>0</v>
      </c>
      <c r="K20" s="26">
        <f t="shared" si="3"/>
        <v>0</v>
      </c>
      <c r="L20" s="26">
        <f t="shared" si="3"/>
        <v>0</v>
      </c>
      <c r="M20" s="26">
        <f t="shared" si="3"/>
        <v>0</v>
      </c>
      <c r="N20" s="26">
        <f t="shared" si="3"/>
        <v>0</v>
      </c>
      <c r="O20" s="26">
        <f t="shared" si="3"/>
        <v>0</v>
      </c>
      <c r="P20" s="26">
        <f t="shared" si="3"/>
        <v>0</v>
      </c>
      <c r="Q20" s="26">
        <f t="shared" si="3"/>
        <v>0</v>
      </c>
      <c r="R20" s="26">
        <f t="shared" si="3"/>
        <v>0</v>
      </c>
      <c r="S20" s="26">
        <f t="shared" si="3"/>
        <v>0</v>
      </c>
      <c r="T20" s="26">
        <f t="shared" si="3"/>
        <v>0</v>
      </c>
      <c r="U20" s="26">
        <f t="shared" si="3"/>
        <v>0</v>
      </c>
      <c r="V20" s="26">
        <f t="shared" si="3"/>
        <v>0</v>
      </c>
      <c r="W20" s="26">
        <f t="shared" si="3"/>
        <v>0</v>
      </c>
      <c r="X20" s="26">
        <f t="shared" si="3"/>
        <v>0</v>
      </c>
      <c r="Y20" s="26">
        <f t="shared" si="3"/>
        <v>0</v>
      </c>
      <c r="Z20" s="26">
        <f t="shared" si="3"/>
        <v>0</v>
      </c>
      <c r="AA20" s="26">
        <f t="shared" si="3"/>
        <v>0</v>
      </c>
      <c r="AB20" s="26">
        <f t="shared" si="3"/>
        <v>0</v>
      </c>
      <c r="AC20" s="26">
        <f t="shared" si="3"/>
        <v>0</v>
      </c>
      <c r="AD20" s="26">
        <f t="shared" si="3"/>
        <v>0</v>
      </c>
      <c r="AE20" s="26">
        <f t="shared" si="3"/>
        <v>0</v>
      </c>
      <c r="AF20" s="26">
        <f t="shared" si="3"/>
        <v>0</v>
      </c>
      <c r="AG20" s="26">
        <f t="shared" si="3"/>
        <v>0</v>
      </c>
      <c r="AH20" s="26">
        <f t="shared" si="3"/>
        <v>0</v>
      </c>
      <c r="AI20" s="26">
        <f t="shared" si="3"/>
        <v>0</v>
      </c>
      <c r="AJ20" s="26">
        <f t="shared" si="3"/>
        <v>0</v>
      </c>
      <c r="AK20" s="26">
        <f t="shared" si="3"/>
        <v>0</v>
      </c>
      <c r="AL20" s="34">
        <f t="shared" si="3"/>
        <v>0</v>
      </c>
      <c r="AM20" s="14"/>
      <c r="AN20" s="14"/>
      <c r="AO20" s="14"/>
      <c r="AP20" s="121"/>
      <c r="AQ20" s="121"/>
      <c r="AR20" s="121"/>
      <c r="AS20" s="121"/>
    </row>
    <row r="21" spans="1:45" ht="21" customHeight="1" x14ac:dyDescent="0.3">
      <c r="A21" s="177"/>
      <c r="B21" s="183" t="s">
        <v>3</v>
      </c>
      <c r="C21" s="184"/>
      <c r="D21" s="184"/>
      <c r="E21" s="32">
        <f t="shared" ref="E21:AL21" si="4">SUMIF($A3:$A16,4,E3:E16)</f>
        <v>3</v>
      </c>
      <c r="F21" s="32">
        <f t="shared" si="4"/>
        <v>7</v>
      </c>
      <c r="G21" s="32">
        <f t="shared" si="4"/>
        <v>3</v>
      </c>
      <c r="H21" s="32">
        <f t="shared" si="4"/>
        <v>7</v>
      </c>
      <c r="I21" s="32">
        <f t="shared" si="4"/>
        <v>0</v>
      </c>
      <c r="J21" s="32">
        <f t="shared" si="4"/>
        <v>0</v>
      </c>
      <c r="K21" s="32">
        <f t="shared" si="4"/>
        <v>0</v>
      </c>
      <c r="L21" s="32">
        <f t="shared" si="4"/>
        <v>0</v>
      </c>
      <c r="M21" s="32">
        <f t="shared" si="4"/>
        <v>0</v>
      </c>
      <c r="N21" s="32">
        <f t="shared" si="4"/>
        <v>0</v>
      </c>
      <c r="O21" s="32">
        <f t="shared" si="4"/>
        <v>0</v>
      </c>
      <c r="P21" s="32">
        <f t="shared" si="4"/>
        <v>0</v>
      </c>
      <c r="Q21" s="32">
        <f t="shared" si="4"/>
        <v>0</v>
      </c>
      <c r="R21" s="32">
        <f t="shared" si="4"/>
        <v>0</v>
      </c>
      <c r="S21" s="32">
        <f t="shared" si="4"/>
        <v>0</v>
      </c>
      <c r="T21" s="32">
        <f t="shared" si="4"/>
        <v>0</v>
      </c>
      <c r="U21" s="32">
        <f t="shared" si="4"/>
        <v>0</v>
      </c>
      <c r="V21" s="32">
        <f t="shared" si="4"/>
        <v>0</v>
      </c>
      <c r="W21" s="32">
        <f t="shared" si="4"/>
        <v>0</v>
      </c>
      <c r="X21" s="32">
        <f t="shared" si="4"/>
        <v>0</v>
      </c>
      <c r="Y21" s="32">
        <f t="shared" si="4"/>
        <v>0</v>
      </c>
      <c r="Z21" s="32">
        <f t="shared" si="4"/>
        <v>0</v>
      </c>
      <c r="AA21" s="32">
        <f t="shared" si="4"/>
        <v>0</v>
      </c>
      <c r="AB21" s="32">
        <f t="shared" si="4"/>
        <v>0</v>
      </c>
      <c r="AC21" s="32">
        <f t="shared" si="4"/>
        <v>0</v>
      </c>
      <c r="AD21" s="32">
        <f t="shared" si="4"/>
        <v>0</v>
      </c>
      <c r="AE21" s="32">
        <f t="shared" si="4"/>
        <v>0</v>
      </c>
      <c r="AF21" s="32">
        <f t="shared" si="4"/>
        <v>0</v>
      </c>
      <c r="AG21" s="32">
        <f t="shared" si="4"/>
        <v>0</v>
      </c>
      <c r="AH21" s="32">
        <f t="shared" si="4"/>
        <v>0</v>
      </c>
      <c r="AI21" s="32">
        <f t="shared" si="4"/>
        <v>0</v>
      </c>
      <c r="AJ21" s="32">
        <f t="shared" si="4"/>
        <v>0</v>
      </c>
      <c r="AK21" s="32">
        <f t="shared" si="4"/>
        <v>0</v>
      </c>
      <c r="AL21" s="51">
        <f t="shared" si="4"/>
        <v>0</v>
      </c>
      <c r="AM21" s="14"/>
      <c r="AN21" s="14"/>
      <c r="AO21" s="14"/>
      <c r="AP21" s="121"/>
      <c r="AQ21" s="121"/>
      <c r="AR21" s="121"/>
      <c r="AS21" s="121"/>
    </row>
    <row r="22" spans="1:45" ht="21" customHeight="1" x14ac:dyDescent="0.3">
      <c r="A22" s="178"/>
      <c r="B22" s="172" t="s">
        <v>4</v>
      </c>
      <c r="C22" s="173"/>
      <c r="D22" s="174"/>
      <c r="E22" s="13">
        <f>SUM(E3:E5,E6:E10,E11:E14,E15:E16)</f>
        <v>22</v>
      </c>
      <c r="F22" s="13">
        <f t="shared" ref="F22:AL22" si="5">SUM(F3:F5,F6:F10,F11:F14,F15:F16)</f>
        <v>39</v>
      </c>
      <c r="G22" s="13">
        <f t="shared" si="5"/>
        <v>25</v>
      </c>
      <c r="H22" s="13">
        <f t="shared" si="5"/>
        <v>50</v>
      </c>
      <c r="I22" s="13">
        <f t="shared" si="5"/>
        <v>0</v>
      </c>
      <c r="J22" s="13">
        <f t="shared" si="5"/>
        <v>0</v>
      </c>
      <c r="K22" s="13">
        <f t="shared" si="5"/>
        <v>0</v>
      </c>
      <c r="L22" s="13">
        <f t="shared" si="5"/>
        <v>0</v>
      </c>
      <c r="M22" s="13">
        <f t="shared" si="5"/>
        <v>0</v>
      </c>
      <c r="N22" s="13">
        <f t="shared" si="5"/>
        <v>0</v>
      </c>
      <c r="O22" s="13">
        <f t="shared" si="5"/>
        <v>0</v>
      </c>
      <c r="P22" s="13">
        <f t="shared" si="5"/>
        <v>0</v>
      </c>
      <c r="Q22" s="13">
        <f t="shared" si="5"/>
        <v>0</v>
      </c>
      <c r="R22" s="13">
        <f t="shared" si="5"/>
        <v>0</v>
      </c>
      <c r="S22" s="13">
        <f t="shared" si="5"/>
        <v>0</v>
      </c>
      <c r="T22" s="13">
        <f t="shared" si="5"/>
        <v>0</v>
      </c>
      <c r="U22" s="13">
        <f t="shared" si="5"/>
        <v>0</v>
      </c>
      <c r="V22" s="13">
        <f t="shared" si="5"/>
        <v>0</v>
      </c>
      <c r="W22" s="13">
        <f t="shared" si="5"/>
        <v>0</v>
      </c>
      <c r="X22" s="13">
        <f t="shared" si="5"/>
        <v>0</v>
      </c>
      <c r="Y22" s="13">
        <f t="shared" si="5"/>
        <v>0</v>
      </c>
      <c r="Z22" s="13">
        <f t="shared" si="5"/>
        <v>0</v>
      </c>
      <c r="AA22" s="13">
        <f t="shared" si="5"/>
        <v>0</v>
      </c>
      <c r="AB22" s="13">
        <f t="shared" si="5"/>
        <v>0</v>
      </c>
      <c r="AC22" s="13">
        <f t="shared" si="5"/>
        <v>0</v>
      </c>
      <c r="AD22" s="13">
        <f t="shared" si="5"/>
        <v>0</v>
      </c>
      <c r="AE22" s="13">
        <f t="shared" si="5"/>
        <v>0</v>
      </c>
      <c r="AF22" s="13">
        <f t="shared" si="5"/>
        <v>0</v>
      </c>
      <c r="AG22" s="13">
        <f t="shared" si="5"/>
        <v>0</v>
      </c>
      <c r="AH22" s="13">
        <f t="shared" si="5"/>
        <v>0</v>
      </c>
      <c r="AI22" s="13">
        <f t="shared" si="5"/>
        <v>0</v>
      </c>
      <c r="AJ22" s="13">
        <f t="shared" si="5"/>
        <v>0</v>
      </c>
      <c r="AK22" s="13">
        <f t="shared" si="5"/>
        <v>0</v>
      </c>
      <c r="AL22" s="13">
        <f t="shared" si="5"/>
        <v>0</v>
      </c>
      <c r="AM22" s="53"/>
      <c r="AN22" s="14"/>
      <c r="AO22" s="14"/>
      <c r="AP22" s="121"/>
      <c r="AQ22" s="121"/>
      <c r="AR22" s="121"/>
      <c r="AS22" s="121"/>
    </row>
    <row r="23" spans="1:45" x14ac:dyDescent="0.3">
      <c r="A23" s="149"/>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row>
    <row r="24" spans="1:45" ht="32.25" customHeight="1" x14ac:dyDescent="0.3">
      <c r="A24" s="227" t="s">
        <v>19</v>
      </c>
      <c r="B24" s="227"/>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8"/>
      <c r="AN24" s="149"/>
      <c r="AO24" s="149"/>
    </row>
    <row r="25" spans="1:45" ht="25.5" customHeight="1" x14ac:dyDescent="0.3">
      <c r="A25" s="56">
        <f>'Assessment 2'!A2</f>
        <v>5</v>
      </c>
      <c r="B25" s="140" t="str">
        <f>'Assessment 2'!B2</f>
        <v xml:space="preserve">Matches numerals to sets up to at least 5 </v>
      </c>
      <c r="C25" s="31">
        <f>'Assessment 2'!C2</f>
        <v>15</v>
      </c>
      <c r="D25" s="159" t="str">
        <f>'Assessment 2'!D2</f>
        <v>N.UN
N.SO
N.NC
N.PVBT
A.PRR</v>
      </c>
      <c r="E25" s="57">
        <f>'Assessment 2'!E2</f>
        <v>4</v>
      </c>
      <c r="F25" s="57">
        <f>'Assessment 2'!F2</f>
        <v>2</v>
      </c>
      <c r="G25" s="57">
        <f>'Assessment 2'!G2</f>
        <v>4</v>
      </c>
      <c r="H25" s="57">
        <f>'Assessment 2'!H2</f>
        <v>2</v>
      </c>
      <c r="I25" s="57">
        <f>'Assessment 2'!I2</f>
        <v>0</v>
      </c>
      <c r="J25" s="57">
        <f>'Assessment 2'!J2</f>
        <v>0</v>
      </c>
      <c r="K25" s="57">
        <f>'Assessment 2'!K2</f>
        <v>0</v>
      </c>
      <c r="L25" s="57">
        <f>'Assessment 2'!L2</f>
        <v>0</v>
      </c>
      <c r="M25" s="57">
        <f>'Assessment 2'!M2</f>
        <v>0</v>
      </c>
      <c r="N25" s="57">
        <f>'Assessment 2'!N2</f>
        <v>0</v>
      </c>
      <c r="O25" s="57">
        <f>'Assessment 2'!O2</f>
        <v>0</v>
      </c>
      <c r="P25" s="57">
        <f>'Assessment 2'!P2</f>
        <v>0</v>
      </c>
      <c r="Q25" s="57">
        <f>'Assessment 2'!Q2</f>
        <v>0</v>
      </c>
      <c r="R25" s="57">
        <f>'Assessment 2'!R2</f>
        <v>0</v>
      </c>
      <c r="S25" s="57">
        <f>'Assessment 2'!S2</f>
        <v>0</v>
      </c>
      <c r="T25" s="57">
        <f>'Assessment 2'!T2</f>
        <v>0</v>
      </c>
      <c r="U25" s="57">
        <f>'Assessment 2'!U2</f>
        <v>0</v>
      </c>
      <c r="V25" s="57">
        <f>'Assessment 2'!V2</f>
        <v>0</v>
      </c>
      <c r="W25" s="57">
        <f>'Assessment 2'!W2</f>
        <v>0</v>
      </c>
      <c r="X25" s="57">
        <f>'Assessment 2'!X2</f>
        <v>0</v>
      </c>
      <c r="Y25" s="57">
        <f>'Assessment 2'!Y2</f>
        <v>0</v>
      </c>
      <c r="Z25" s="57">
        <f>'Assessment 2'!Z2</f>
        <v>0</v>
      </c>
      <c r="AA25" s="57">
        <f>'Assessment 2'!AA2</f>
        <v>0</v>
      </c>
      <c r="AB25" s="57">
        <f>'Assessment 2'!AB2</f>
        <v>0</v>
      </c>
      <c r="AC25" s="57">
        <f>'Assessment 2'!AC2</f>
        <v>0</v>
      </c>
      <c r="AD25" s="57">
        <f>'Assessment 2'!AD2</f>
        <v>0</v>
      </c>
      <c r="AE25" s="57">
        <f>'Assessment 2'!AE2</f>
        <v>0</v>
      </c>
      <c r="AF25" s="57">
        <f>'Assessment 2'!AF2</f>
        <v>0</v>
      </c>
      <c r="AG25" s="57">
        <f>'Assessment 2'!AG2</f>
        <v>0</v>
      </c>
      <c r="AH25" s="57">
        <f>'Assessment 2'!AH2</f>
        <v>0</v>
      </c>
      <c r="AI25" s="57">
        <f>'Assessment 2'!AI2</f>
        <v>0</v>
      </c>
      <c r="AJ25" s="57">
        <f>'Assessment 2'!AJ2</f>
        <v>0</v>
      </c>
      <c r="AK25" s="57">
        <f>'Assessment 2'!AK2</f>
        <v>0</v>
      </c>
      <c r="AL25" s="57">
        <f>'Assessment 2'!AL2</f>
        <v>0</v>
      </c>
      <c r="AM25" s="15">
        <f t="shared" ref="AM25:AM36" si="6">SUM(E25:AL25)</f>
        <v>12</v>
      </c>
      <c r="AN25" s="149"/>
      <c r="AO25" s="149"/>
    </row>
    <row r="26" spans="1:45" ht="33.75" customHeight="1" x14ac:dyDescent="0.3">
      <c r="A26" s="56">
        <f>'Assessment 2'!A3</f>
        <v>5</v>
      </c>
      <c r="B26" s="140" t="str">
        <f>'Assessment 2'!B3</f>
        <v>Explores how the layout of or size of elements in a set has no effect on the overall total [conservation of number]</v>
      </c>
      <c r="C26" s="31">
        <f>'Assessment 2'!C3</f>
        <v>16</v>
      </c>
      <c r="D26" s="160"/>
      <c r="E26" s="58">
        <f>'Assessment 2'!E3</f>
        <v>4</v>
      </c>
      <c r="F26" s="58">
        <f>'Assessment 2'!F3</f>
        <v>0</v>
      </c>
      <c r="G26" s="58">
        <f>'Assessment 2'!G3</f>
        <v>4</v>
      </c>
      <c r="H26" s="58">
        <f>'Assessment 2'!H3</f>
        <v>3</v>
      </c>
      <c r="I26" s="58">
        <f>'Assessment 2'!I3</f>
        <v>0</v>
      </c>
      <c r="J26" s="58">
        <f>'Assessment 2'!J3</f>
        <v>0</v>
      </c>
      <c r="K26" s="58">
        <f>'Assessment 2'!K3</f>
        <v>0</v>
      </c>
      <c r="L26" s="58">
        <f>'Assessment 2'!L3</f>
        <v>0</v>
      </c>
      <c r="M26" s="58">
        <f>'Assessment 2'!M3</f>
        <v>0</v>
      </c>
      <c r="N26" s="58">
        <f>'Assessment 2'!N3</f>
        <v>0</v>
      </c>
      <c r="O26" s="58">
        <f>'Assessment 2'!O3</f>
        <v>0</v>
      </c>
      <c r="P26" s="58">
        <f>'Assessment 2'!P3</f>
        <v>0</v>
      </c>
      <c r="Q26" s="58">
        <f>'Assessment 2'!Q3</f>
        <v>0</v>
      </c>
      <c r="R26" s="58">
        <f>'Assessment 2'!R3</f>
        <v>0</v>
      </c>
      <c r="S26" s="58">
        <f>'Assessment 2'!S3</f>
        <v>0</v>
      </c>
      <c r="T26" s="58">
        <f>'Assessment 2'!T3</f>
        <v>0</v>
      </c>
      <c r="U26" s="58">
        <f>'Assessment 2'!U3</f>
        <v>0</v>
      </c>
      <c r="V26" s="58">
        <f>'Assessment 2'!V3</f>
        <v>0</v>
      </c>
      <c r="W26" s="58">
        <f>'Assessment 2'!W3</f>
        <v>0</v>
      </c>
      <c r="X26" s="58">
        <f>'Assessment 2'!X3</f>
        <v>0</v>
      </c>
      <c r="Y26" s="58">
        <f>'Assessment 2'!Y3</f>
        <v>0</v>
      </c>
      <c r="Z26" s="58">
        <f>'Assessment 2'!Z3</f>
        <v>0</v>
      </c>
      <c r="AA26" s="58">
        <f>'Assessment 2'!AA3</f>
        <v>0</v>
      </c>
      <c r="AB26" s="58">
        <f>'Assessment 2'!AB3</f>
        <v>0</v>
      </c>
      <c r="AC26" s="58">
        <f>'Assessment 2'!AC3</f>
        <v>0</v>
      </c>
      <c r="AD26" s="58">
        <f>'Assessment 2'!AD3</f>
        <v>0</v>
      </c>
      <c r="AE26" s="58">
        <f>'Assessment 2'!AE3</f>
        <v>0</v>
      </c>
      <c r="AF26" s="58">
        <f>'Assessment 2'!AF3</f>
        <v>0</v>
      </c>
      <c r="AG26" s="58">
        <f>'Assessment 2'!AG3</f>
        <v>0</v>
      </c>
      <c r="AH26" s="58">
        <f>'Assessment 2'!AH3</f>
        <v>0</v>
      </c>
      <c r="AI26" s="58">
        <f>'Assessment 2'!AI3</f>
        <v>0</v>
      </c>
      <c r="AJ26" s="58">
        <f>'Assessment 2'!AJ3</f>
        <v>0</v>
      </c>
      <c r="AK26" s="58">
        <f>'Assessment 2'!AK3</f>
        <v>0</v>
      </c>
      <c r="AL26" s="58">
        <f>'Assessment 2'!AL3</f>
        <v>0</v>
      </c>
      <c r="AM26" s="15">
        <f t="shared" si="6"/>
        <v>11</v>
      </c>
      <c r="AN26" s="149"/>
      <c r="AO26" s="149"/>
    </row>
    <row r="27" spans="1:45" ht="18.75" customHeight="1" x14ac:dyDescent="0.3">
      <c r="A27" s="56">
        <f>'Assessment 2'!A4</f>
        <v>5</v>
      </c>
      <c r="B27" s="140" t="str">
        <f>'Assessment 2'!B4</f>
        <v xml:space="preserve">Orders numerals up to at least 5 </v>
      </c>
      <c r="C27" s="31">
        <f>'Assessment 2'!C4</f>
        <v>17</v>
      </c>
      <c r="D27" s="160"/>
      <c r="E27" s="58">
        <f>'Assessment 2'!E4</f>
        <v>4</v>
      </c>
      <c r="F27" s="58">
        <f>'Assessment 2'!F4</f>
        <v>2</v>
      </c>
      <c r="G27" s="58">
        <f>'Assessment 2'!G4</f>
        <v>3</v>
      </c>
      <c r="H27" s="58">
        <f>'Assessment 2'!H4</f>
        <v>1</v>
      </c>
      <c r="I27" s="58">
        <f>'Assessment 2'!I4</f>
        <v>0</v>
      </c>
      <c r="J27" s="58">
        <f>'Assessment 2'!J4</f>
        <v>0</v>
      </c>
      <c r="K27" s="58">
        <f>'Assessment 2'!K4</f>
        <v>0</v>
      </c>
      <c r="L27" s="58">
        <f>'Assessment 2'!L4</f>
        <v>0</v>
      </c>
      <c r="M27" s="58">
        <f>'Assessment 2'!M4</f>
        <v>0</v>
      </c>
      <c r="N27" s="58">
        <f>'Assessment 2'!N4</f>
        <v>0</v>
      </c>
      <c r="O27" s="58">
        <f>'Assessment 2'!O4</f>
        <v>0</v>
      </c>
      <c r="P27" s="58">
        <f>'Assessment 2'!P4</f>
        <v>0</v>
      </c>
      <c r="Q27" s="58">
        <f>'Assessment 2'!Q4</f>
        <v>0</v>
      </c>
      <c r="R27" s="58">
        <f>'Assessment 2'!R4</f>
        <v>0</v>
      </c>
      <c r="S27" s="58">
        <f>'Assessment 2'!S4</f>
        <v>0</v>
      </c>
      <c r="T27" s="58">
        <f>'Assessment 2'!T4</f>
        <v>0</v>
      </c>
      <c r="U27" s="58">
        <f>'Assessment 2'!U4</f>
        <v>0</v>
      </c>
      <c r="V27" s="58">
        <f>'Assessment 2'!V4</f>
        <v>0</v>
      </c>
      <c r="W27" s="58">
        <f>'Assessment 2'!W4</f>
        <v>0</v>
      </c>
      <c r="X27" s="58">
        <f>'Assessment 2'!X4</f>
        <v>0</v>
      </c>
      <c r="Y27" s="58">
        <f>'Assessment 2'!Y4</f>
        <v>0</v>
      </c>
      <c r="Z27" s="58">
        <f>'Assessment 2'!Z4</f>
        <v>0</v>
      </c>
      <c r="AA27" s="58">
        <f>'Assessment 2'!AA4</f>
        <v>0</v>
      </c>
      <c r="AB27" s="58">
        <f>'Assessment 2'!AB4</f>
        <v>0</v>
      </c>
      <c r="AC27" s="58">
        <f>'Assessment 2'!AC4</f>
        <v>0</v>
      </c>
      <c r="AD27" s="58">
        <f>'Assessment 2'!AD4</f>
        <v>0</v>
      </c>
      <c r="AE27" s="58">
        <f>'Assessment 2'!AE4</f>
        <v>0</v>
      </c>
      <c r="AF27" s="58">
        <f>'Assessment 2'!AF4</f>
        <v>0</v>
      </c>
      <c r="AG27" s="58">
        <f>'Assessment 2'!AG4</f>
        <v>0</v>
      </c>
      <c r="AH27" s="58">
        <f>'Assessment 2'!AH4</f>
        <v>0</v>
      </c>
      <c r="AI27" s="58">
        <f>'Assessment 2'!AI4</f>
        <v>0</v>
      </c>
      <c r="AJ27" s="58">
        <f>'Assessment 2'!AJ4</f>
        <v>0</v>
      </c>
      <c r="AK27" s="58">
        <f>'Assessment 2'!AK4</f>
        <v>0</v>
      </c>
      <c r="AL27" s="58">
        <f>'Assessment 2'!AL4</f>
        <v>0</v>
      </c>
      <c r="AM27" s="15">
        <f t="shared" si="6"/>
        <v>10</v>
      </c>
      <c r="AN27" s="149"/>
      <c r="AO27" s="149"/>
    </row>
    <row r="28" spans="1:45" ht="21.75" customHeight="1" x14ac:dyDescent="0.3">
      <c r="A28" s="56">
        <f>'Assessment 2'!A5</f>
        <v>5</v>
      </c>
      <c r="B28" s="140" t="str">
        <f>'Assessment 2'!B5</f>
        <v>Partitions sets of two or more objects</v>
      </c>
      <c r="C28" s="31">
        <f>'Assessment 2'!C5</f>
        <v>18</v>
      </c>
      <c r="D28" s="160"/>
      <c r="E28" s="57">
        <f>'Assessment 2'!E5</f>
        <v>4</v>
      </c>
      <c r="F28" s="57">
        <f>'Assessment 2'!F5</f>
        <v>0</v>
      </c>
      <c r="G28" s="57">
        <f>'Assessment 2'!G5</f>
        <v>4</v>
      </c>
      <c r="H28" s="57">
        <f>'Assessment 2'!H5</f>
        <v>2</v>
      </c>
      <c r="I28" s="57">
        <f>'Assessment 2'!I5</f>
        <v>0</v>
      </c>
      <c r="J28" s="57">
        <f>'Assessment 2'!J5</f>
        <v>0</v>
      </c>
      <c r="K28" s="57">
        <f>'Assessment 2'!K5</f>
        <v>0</v>
      </c>
      <c r="L28" s="57">
        <f>'Assessment 2'!L5</f>
        <v>0</v>
      </c>
      <c r="M28" s="57">
        <f>'Assessment 2'!M5</f>
        <v>0</v>
      </c>
      <c r="N28" s="57">
        <f>'Assessment 2'!N5</f>
        <v>0</v>
      </c>
      <c r="O28" s="57">
        <f>'Assessment 2'!O5</f>
        <v>0</v>
      </c>
      <c r="P28" s="57">
        <f>'Assessment 2'!P5</f>
        <v>0</v>
      </c>
      <c r="Q28" s="57">
        <f>'Assessment 2'!Q5</f>
        <v>0</v>
      </c>
      <c r="R28" s="57">
        <f>'Assessment 2'!R5</f>
        <v>0</v>
      </c>
      <c r="S28" s="57">
        <f>'Assessment 2'!S5</f>
        <v>0</v>
      </c>
      <c r="T28" s="57">
        <f>'Assessment 2'!T5</f>
        <v>0</v>
      </c>
      <c r="U28" s="57">
        <f>'Assessment 2'!U5</f>
        <v>0</v>
      </c>
      <c r="V28" s="57">
        <f>'Assessment 2'!V5</f>
        <v>0</v>
      </c>
      <c r="W28" s="57">
        <f>'Assessment 2'!W5</f>
        <v>0</v>
      </c>
      <c r="X28" s="57">
        <f>'Assessment 2'!X5</f>
        <v>0</v>
      </c>
      <c r="Y28" s="57">
        <f>'Assessment 2'!Y5</f>
        <v>0</v>
      </c>
      <c r="Z28" s="57">
        <f>'Assessment 2'!Z5</f>
        <v>0</v>
      </c>
      <c r="AA28" s="57">
        <f>'Assessment 2'!AA5</f>
        <v>0</v>
      </c>
      <c r="AB28" s="57">
        <f>'Assessment 2'!AB5</f>
        <v>0</v>
      </c>
      <c r="AC28" s="57">
        <f>'Assessment 2'!AC5</f>
        <v>0</v>
      </c>
      <c r="AD28" s="57">
        <f>'Assessment 2'!AD5</f>
        <v>0</v>
      </c>
      <c r="AE28" s="57">
        <f>'Assessment 2'!AE5</f>
        <v>0</v>
      </c>
      <c r="AF28" s="57">
        <f>'Assessment 2'!AF5</f>
        <v>0</v>
      </c>
      <c r="AG28" s="57">
        <f>'Assessment 2'!AG5</f>
        <v>0</v>
      </c>
      <c r="AH28" s="57">
        <f>'Assessment 2'!AH5</f>
        <v>0</v>
      </c>
      <c r="AI28" s="57">
        <f>'Assessment 2'!AI5</f>
        <v>0</v>
      </c>
      <c r="AJ28" s="57">
        <f>'Assessment 2'!AJ5</f>
        <v>0</v>
      </c>
      <c r="AK28" s="57">
        <f>'Assessment 2'!AK5</f>
        <v>0</v>
      </c>
      <c r="AL28" s="57">
        <f>'Assessment 2'!AL5</f>
        <v>0</v>
      </c>
      <c r="AM28" s="15">
        <f t="shared" si="6"/>
        <v>10</v>
      </c>
      <c r="AN28" s="149"/>
      <c r="AO28" s="149"/>
    </row>
    <row r="29" spans="1:45" ht="36" customHeight="1" x14ac:dyDescent="0.3">
      <c r="A29" s="56">
        <f>'Assessment 2'!A6</f>
        <v>5</v>
      </c>
      <c r="B29" s="140" t="str">
        <f>'Assessment 2'!B6</f>
        <v xml:space="preserve">Identifies, recognises and estimates ‘more’ or ‘less’ in the real-life contexts and/or play </v>
      </c>
      <c r="C29" s="31">
        <f>'Assessment 2'!C6</f>
        <v>19</v>
      </c>
      <c r="D29" s="160"/>
      <c r="E29" s="58">
        <f>'Assessment 2'!E6</f>
        <v>3</v>
      </c>
      <c r="F29" s="58">
        <f>'Assessment 2'!F6</f>
        <v>1</v>
      </c>
      <c r="G29" s="58">
        <f>'Assessment 2'!G6</f>
        <v>4</v>
      </c>
      <c r="H29" s="58">
        <f>'Assessment 2'!H6</f>
        <v>0</v>
      </c>
      <c r="I29" s="58">
        <f>'Assessment 2'!I6</f>
        <v>0</v>
      </c>
      <c r="J29" s="58">
        <f>'Assessment 2'!J6</f>
        <v>0</v>
      </c>
      <c r="K29" s="58">
        <f>'Assessment 2'!K6</f>
        <v>0</v>
      </c>
      <c r="L29" s="58">
        <f>'Assessment 2'!L6</f>
        <v>0</v>
      </c>
      <c r="M29" s="58">
        <f>'Assessment 2'!M6</f>
        <v>0</v>
      </c>
      <c r="N29" s="58">
        <f>'Assessment 2'!N6</f>
        <v>0</v>
      </c>
      <c r="O29" s="58">
        <f>'Assessment 2'!O6</f>
        <v>0</v>
      </c>
      <c r="P29" s="58">
        <f>'Assessment 2'!P6</f>
        <v>0</v>
      </c>
      <c r="Q29" s="58">
        <f>'Assessment 2'!Q6</f>
        <v>0</v>
      </c>
      <c r="R29" s="58">
        <f>'Assessment 2'!R6</f>
        <v>0</v>
      </c>
      <c r="S29" s="58">
        <f>'Assessment 2'!S6</f>
        <v>0</v>
      </c>
      <c r="T29" s="58">
        <f>'Assessment 2'!T6</f>
        <v>0</v>
      </c>
      <c r="U29" s="58">
        <f>'Assessment 2'!U6</f>
        <v>0</v>
      </c>
      <c r="V29" s="58">
        <f>'Assessment 2'!V6</f>
        <v>0</v>
      </c>
      <c r="W29" s="58">
        <f>'Assessment 2'!W6</f>
        <v>0</v>
      </c>
      <c r="X29" s="58">
        <f>'Assessment 2'!X6</f>
        <v>0</v>
      </c>
      <c r="Y29" s="58">
        <f>'Assessment 2'!Y6</f>
        <v>0</v>
      </c>
      <c r="Z29" s="58">
        <f>'Assessment 2'!Z6</f>
        <v>0</v>
      </c>
      <c r="AA29" s="58">
        <f>'Assessment 2'!AA6</f>
        <v>0</v>
      </c>
      <c r="AB29" s="58">
        <f>'Assessment 2'!AB6</f>
        <v>0</v>
      </c>
      <c r="AC29" s="58">
        <f>'Assessment 2'!AC6</f>
        <v>0</v>
      </c>
      <c r="AD29" s="58">
        <f>'Assessment 2'!AD6</f>
        <v>0</v>
      </c>
      <c r="AE29" s="58">
        <f>'Assessment 2'!AE6</f>
        <v>0</v>
      </c>
      <c r="AF29" s="58">
        <f>'Assessment 2'!AF6</f>
        <v>0</v>
      </c>
      <c r="AG29" s="58">
        <f>'Assessment 2'!AG6</f>
        <v>0</v>
      </c>
      <c r="AH29" s="58">
        <f>'Assessment 2'!AH6</f>
        <v>0</v>
      </c>
      <c r="AI29" s="58">
        <f>'Assessment 2'!AI6</f>
        <v>0</v>
      </c>
      <c r="AJ29" s="58">
        <f>'Assessment 2'!AJ6</f>
        <v>0</v>
      </c>
      <c r="AK29" s="58">
        <f>'Assessment 2'!AK6</f>
        <v>0</v>
      </c>
      <c r="AL29" s="58">
        <f>'Assessment 2'!AL6</f>
        <v>0</v>
      </c>
      <c r="AM29" s="15">
        <f t="shared" si="6"/>
        <v>8</v>
      </c>
      <c r="AN29" s="149"/>
      <c r="AO29" s="149"/>
    </row>
    <row r="30" spans="1:45" ht="50.25" customHeight="1" x14ac:dyDescent="0.3">
      <c r="A30" s="56">
        <f>'Assessment 2'!A7</f>
        <v>5</v>
      </c>
      <c r="B30" s="140" t="str">
        <f>'Assessment 2'!B7</f>
        <v xml:space="preserve">Accurately counts and compares equivalent and non-equivalent sets from 1 up to at least 5, and establishes which set has more or less </v>
      </c>
      <c r="C30" s="31">
        <f>'Assessment 2'!C7</f>
        <v>20</v>
      </c>
      <c r="D30" s="161"/>
      <c r="E30" s="57">
        <f>'Assessment 2'!E7</f>
        <v>2</v>
      </c>
      <c r="F30" s="57">
        <f>'Assessment 2'!F7</f>
        <v>4</v>
      </c>
      <c r="G30" s="57">
        <f>'Assessment 2'!G7</f>
        <v>4</v>
      </c>
      <c r="H30" s="57">
        <f>'Assessment 2'!H7</f>
        <v>2</v>
      </c>
      <c r="I30" s="57">
        <f>'Assessment 2'!I7</f>
        <v>0</v>
      </c>
      <c r="J30" s="57">
        <f>'Assessment 2'!J7</f>
        <v>0</v>
      </c>
      <c r="K30" s="57">
        <f>'Assessment 2'!K7</f>
        <v>0</v>
      </c>
      <c r="L30" s="57">
        <f>'Assessment 2'!L7</f>
        <v>0</v>
      </c>
      <c r="M30" s="57">
        <f>'Assessment 2'!M7</f>
        <v>0</v>
      </c>
      <c r="N30" s="57">
        <f>'Assessment 2'!N7</f>
        <v>0</v>
      </c>
      <c r="O30" s="57">
        <f>'Assessment 2'!O7</f>
        <v>0</v>
      </c>
      <c r="P30" s="57">
        <f>'Assessment 2'!P7</f>
        <v>0</v>
      </c>
      <c r="Q30" s="57">
        <f>'Assessment 2'!Q7</f>
        <v>0</v>
      </c>
      <c r="R30" s="57">
        <f>'Assessment 2'!R7</f>
        <v>0</v>
      </c>
      <c r="S30" s="57">
        <f>'Assessment 2'!S7</f>
        <v>0</v>
      </c>
      <c r="T30" s="57">
        <f>'Assessment 2'!T7</f>
        <v>0</v>
      </c>
      <c r="U30" s="57">
        <f>'Assessment 2'!U7</f>
        <v>0</v>
      </c>
      <c r="V30" s="57">
        <f>'Assessment 2'!V7</f>
        <v>0</v>
      </c>
      <c r="W30" s="57">
        <f>'Assessment 2'!W7</f>
        <v>0</v>
      </c>
      <c r="X30" s="57">
        <f>'Assessment 2'!X7</f>
        <v>0</v>
      </c>
      <c r="Y30" s="57">
        <f>'Assessment 2'!Y7</f>
        <v>0</v>
      </c>
      <c r="Z30" s="57">
        <f>'Assessment 2'!Z7</f>
        <v>0</v>
      </c>
      <c r="AA30" s="57">
        <f>'Assessment 2'!AA7</f>
        <v>0</v>
      </c>
      <c r="AB30" s="57">
        <f>'Assessment 2'!AB7</f>
        <v>0</v>
      </c>
      <c r="AC30" s="57">
        <f>'Assessment 2'!AC7</f>
        <v>0</v>
      </c>
      <c r="AD30" s="57">
        <f>'Assessment 2'!AD7</f>
        <v>0</v>
      </c>
      <c r="AE30" s="57">
        <f>'Assessment 2'!AE7</f>
        <v>0</v>
      </c>
      <c r="AF30" s="57">
        <f>'Assessment 2'!AF7</f>
        <v>0</v>
      </c>
      <c r="AG30" s="57">
        <f>'Assessment 2'!AG7</f>
        <v>0</v>
      </c>
      <c r="AH30" s="57">
        <f>'Assessment 2'!AH7</f>
        <v>0</v>
      </c>
      <c r="AI30" s="57">
        <f>'Assessment 2'!AI7</f>
        <v>0</v>
      </c>
      <c r="AJ30" s="57">
        <f>'Assessment 2'!AJ7</f>
        <v>0</v>
      </c>
      <c r="AK30" s="57">
        <f>'Assessment 2'!AK7</f>
        <v>0</v>
      </c>
      <c r="AL30" s="57">
        <f>'Assessment 2'!AL7</f>
        <v>0</v>
      </c>
      <c r="AM30" s="16">
        <f t="shared" si="6"/>
        <v>12</v>
      </c>
      <c r="AN30" s="149"/>
      <c r="AO30" s="149"/>
    </row>
    <row r="31" spans="1:45" ht="33.75" customHeight="1" x14ac:dyDescent="0.3">
      <c r="A31" s="61">
        <f>'Assessment 2'!A8</f>
        <v>6</v>
      </c>
      <c r="B31" s="141" t="str">
        <f>'Assessment 2'!B8</f>
        <v xml:space="preserve">Recognises and names common 3-D shapes in different orientation and sizes </v>
      </c>
      <c r="C31" s="31">
        <f>'Assessment 2'!C8</f>
        <v>21</v>
      </c>
      <c r="D31" s="159" t="str">
        <f>'Assessment 2'!D8</f>
        <v>SS.S 
N.NC
A.PRR</v>
      </c>
      <c r="E31" s="62">
        <f>'Assessment 2'!E8</f>
        <v>3</v>
      </c>
      <c r="F31" s="62">
        <f>'Assessment 2'!F8</f>
        <v>1</v>
      </c>
      <c r="G31" s="62">
        <f>'Assessment 2'!G8</f>
        <v>4</v>
      </c>
      <c r="H31" s="62">
        <f>'Assessment 2'!H8</f>
        <v>3</v>
      </c>
      <c r="I31" s="62">
        <f>'Assessment 2'!I8</f>
        <v>0</v>
      </c>
      <c r="J31" s="62">
        <f>'Assessment 2'!J8</f>
        <v>0</v>
      </c>
      <c r="K31" s="62">
        <f>'Assessment 2'!K8</f>
        <v>0</v>
      </c>
      <c r="L31" s="62">
        <f>'Assessment 2'!L8</f>
        <v>0</v>
      </c>
      <c r="M31" s="62">
        <f>'Assessment 2'!M8</f>
        <v>0</v>
      </c>
      <c r="N31" s="62">
        <f>'Assessment 2'!N8</f>
        <v>0</v>
      </c>
      <c r="O31" s="62">
        <f>'Assessment 2'!O8</f>
        <v>0</v>
      </c>
      <c r="P31" s="62">
        <f>'Assessment 2'!P8</f>
        <v>0</v>
      </c>
      <c r="Q31" s="62">
        <f>'Assessment 2'!Q8</f>
        <v>0</v>
      </c>
      <c r="R31" s="62">
        <f>'Assessment 2'!R8</f>
        <v>0</v>
      </c>
      <c r="S31" s="62">
        <f>'Assessment 2'!S8</f>
        <v>0</v>
      </c>
      <c r="T31" s="62">
        <f>'Assessment 2'!T8</f>
        <v>0</v>
      </c>
      <c r="U31" s="62">
        <f>'Assessment 2'!U8</f>
        <v>0</v>
      </c>
      <c r="V31" s="62">
        <f>'Assessment 2'!V8</f>
        <v>0</v>
      </c>
      <c r="W31" s="62">
        <f>'Assessment 2'!W8</f>
        <v>0</v>
      </c>
      <c r="X31" s="62">
        <f>'Assessment 2'!X8</f>
        <v>0</v>
      </c>
      <c r="Y31" s="62">
        <f>'Assessment 2'!Y8</f>
        <v>0</v>
      </c>
      <c r="Z31" s="62">
        <f>'Assessment 2'!Z8</f>
        <v>0</v>
      </c>
      <c r="AA31" s="62">
        <f>'Assessment 2'!AA8</f>
        <v>0</v>
      </c>
      <c r="AB31" s="62">
        <f>'Assessment 2'!AB8</f>
        <v>0</v>
      </c>
      <c r="AC31" s="62">
        <f>'Assessment 2'!AC8</f>
        <v>0</v>
      </c>
      <c r="AD31" s="62">
        <f>'Assessment 2'!AD8</f>
        <v>0</v>
      </c>
      <c r="AE31" s="62">
        <f>'Assessment 2'!AE8</f>
        <v>0</v>
      </c>
      <c r="AF31" s="62">
        <f>'Assessment 2'!AF8</f>
        <v>0</v>
      </c>
      <c r="AG31" s="62">
        <f>'Assessment 2'!AG8</f>
        <v>0</v>
      </c>
      <c r="AH31" s="62">
        <f>'Assessment 2'!AH8</f>
        <v>0</v>
      </c>
      <c r="AI31" s="62">
        <f>'Assessment 2'!AI8</f>
        <v>0</v>
      </c>
      <c r="AJ31" s="62">
        <f>'Assessment 2'!AJ8</f>
        <v>0</v>
      </c>
      <c r="AK31" s="62">
        <f>'Assessment 2'!AK8</f>
        <v>0</v>
      </c>
      <c r="AL31" s="62">
        <f>'Assessment 2'!AL8</f>
        <v>0</v>
      </c>
      <c r="AM31" s="15">
        <f t="shared" si="6"/>
        <v>11</v>
      </c>
      <c r="AN31" s="149"/>
      <c r="AO31" s="149"/>
    </row>
    <row r="32" spans="1:45" ht="30" customHeight="1" x14ac:dyDescent="0.3">
      <c r="A32" s="61">
        <f>'Assessment 2'!A9</f>
        <v>6</v>
      </c>
      <c r="B32" s="141" t="str">
        <f>'Assessment 2'!B9</f>
        <v xml:space="preserve">Selects appropriate criteria for shape sorting   </v>
      </c>
      <c r="C32" s="31">
        <f>'Assessment 2'!C9</f>
        <v>22</v>
      </c>
      <c r="D32" s="160"/>
      <c r="E32" s="62">
        <f>'Assessment 2'!E9</f>
        <v>4</v>
      </c>
      <c r="F32" s="62">
        <f>'Assessment 2'!F9</f>
        <v>3</v>
      </c>
      <c r="G32" s="62">
        <f>'Assessment 2'!G9</f>
        <v>4</v>
      </c>
      <c r="H32" s="62">
        <f>'Assessment 2'!H9</f>
        <v>2</v>
      </c>
      <c r="I32" s="62">
        <f>'Assessment 2'!I9</f>
        <v>0</v>
      </c>
      <c r="J32" s="62">
        <f>'Assessment 2'!J9</f>
        <v>0</v>
      </c>
      <c r="K32" s="62">
        <f>'Assessment 2'!K9</f>
        <v>0</v>
      </c>
      <c r="L32" s="62">
        <f>'Assessment 2'!L9</f>
        <v>0</v>
      </c>
      <c r="M32" s="62">
        <f>'Assessment 2'!M9</f>
        <v>0</v>
      </c>
      <c r="N32" s="62">
        <f>'Assessment 2'!N9</f>
        <v>0</v>
      </c>
      <c r="O32" s="62">
        <f>'Assessment 2'!O9</f>
        <v>0</v>
      </c>
      <c r="P32" s="62">
        <f>'Assessment 2'!P9</f>
        <v>0</v>
      </c>
      <c r="Q32" s="62">
        <f>'Assessment 2'!Q9</f>
        <v>0</v>
      </c>
      <c r="R32" s="62">
        <f>'Assessment 2'!R9</f>
        <v>0</v>
      </c>
      <c r="S32" s="62">
        <f>'Assessment 2'!S9</f>
        <v>0</v>
      </c>
      <c r="T32" s="62">
        <f>'Assessment 2'!T9</f>
        <v>0</v>
      </c>
      <c r="U32" s="62">
        <f>'Assessment 2'!U9</f>
        <v>0</v>
      </c>
      <c r="V32" s="62">
        <f>'Assessment 2'!V9</f>
        <v>0</v>
      </c>
      <c r="W32" s="62">
        <f>'Assessment 2'!W9</f>
        <v>0</v>
      </c>
      <c r="X32" s="62">
        <f>'Assessment 2'!X9</f>
        <v>0</v>
      </c>
      <c r="Y32" s="62">
        <f>'Assessment 2'!Y9</f>
        <v>0</v>
      </c>
      <c r="Z32" s="62">
        <f>'Assessment 2'!Z9</f>
        <v>0</v>
      </c>
      <c r="AA32" s="62">
        <f>'Assessment 2'!AA9</f>
        <v>0</v>
      </c>
      <c r="AB32" s="62">
        <f>'Assessment 2'!AB9</f>
        <v>0</v>
      </c>
      <c r="AC32" s="62">
        <f>'Assessment 2'!AC9</f>
        <v>0</v>
      </c>
      <c r="AD32" s="62">
        <f>'Assessment 2'!AD9</f>
        <v>0</v>
      </c>
      <c r="AE32" s="62">
        <f>'Assessment 2'!AE9</f>
        <v>0</v>
      </c>
      <c r="AF32" s="62">
        <f>'Assessment 2'!AF9</f>
        <v>0</v>
      </c>
      <c r="AG32" s="62">
        <f>'Assessment 2'!AG9</f>
        <v>0</v>
      </c>
      <c r="AH32" s="62">
        <f>'Assessment 2'!AH9</f>
        <v>0</v>
      </c>
      <c r="AI32" s="62">
        <f>'Assessment 2'!AI9</f>
        <v>0</v>
      </c>
      <c r="AJ32" s="62">
        <f>'Assessment 2'!AJ9</f>
        <v>0</v>
      </c>
      <c r="AK32" s="62">
        <f>'Assessment 2'!AK9</f>
        <v>0</v>
      </c>
      <c r="AL32" s="62">
        <f>'Assessment 2'!AL9</f>
        <v>0</v>
      </c>
      <c r="AM32" s="15">
        <f t="shared" si="6"/>
        <v>13</v>
      </c>
      <c r="AN32" s="149"/>
      <c r="AO32" s="149"/>
    </row>
    <row r="33" spans="1:41" ht="28.5" customHeight="1" x14ac:dyDescent="0.3">
      <c r="A33" s="61">
        <f>'Assessment 2'!A10</f>
        <v>6</v>
      </c>
      <c r="B33" s="141" t="str">
        <f>'Assessment 2'!B10</f>
        <v>Identifies shapes in a variety of different orientations</v>
      </c>
      <c r="C33" s="31">
        <f>'Assessment 2'!C10</f>
        <v>23</v>
      </c>
      <c r="D33" s="160"/>
      <c r="E33" s="62">
        <f>'Assessment 2'!E10</f>
        <v>3</v>
      </c>
      <c r="F33" s="62">
        <f>'Assessment 2'!F10</f>
        <v>1</v>
      </c>
      <c r="G33" s="62">
        <f>'Assessment 2'!G10</f>
        <v>3</v>
      </c>
      <c r="H33" s="62">
        <f>'Assessment 2'!H10</f>
        <v>2</v>
      </c>
      <c r="I33" s="62">
        <f>'Assessment 2'!I10</f>
        <v>0</v>
      </c>
      <c r="J33" s="62">
        <f>'Assessment 2'!J10</f>
        <v>0</v>
      </c>
      <c r="K33" s="62">
        <f>'Assessment 2'!K10</f>
        <v>0</v>
      </c>
      <c r="L33" s="62">
        <f>'Assessment 2'!L10</f>
        <v>0</v>
      </c>
      <c r="M33" s="62">
        <f>'Assessment 2'!M10</f>
        <v>0</v>
      </c>
      <c r="N33" s="62">
        <f>'Assessment 2'!N10</f>
        <v>0</v>
      </c>
      <c r="O33" s="62">
        <f>'Assessment 2'!O10</f>
        <v>0</v>
      </c>
      <c r="P33" s="62">
        <f>'Assessment 2'!P10</f>
        <v>0</v>
      </c>
      <c r="Q33" s="62">
        <f>'Assessment 2'!Q10</f>
        <v>0</v>
      </c>
      <c r="R33" s="62">
        <f>'Assessment 2'!R10</f>
        <v>0</v>
      </c>
      <c r="S33" s="62">
        <f>'Assessment 2'!S10</f>
        <v>0</v>
      </c>
      <c r="T33" s="62">
        <f>'Assessment 2'!T10</f>
        <v>0</v>
      </c>
      <c r="U33" s="62">
        <f>'Assessment 2'!U10</f>
        <v>0</v>
      </c>
      <c r="V33" s="62">
        <f>'Assessment 2'!V10</f>
        <v>0</v>
      </c>
      <c r="W33" s="62">
        <f>'Assessment 2'!W10</f>
        <v>0</v>
      </c>
      <c r="X33" s="62">
        <f>'Assessment 2'!X10</f>
        <v>0</v>
      </c>
      <c r="Y33" s="62">
        <f>'Assessment 2'!Y10</f>
        <v>0</v>
      </c>
      <c r="Z33" s="62">
        <f>'Assessment 2'!Z10</f>
        <v>0</v>
      </c>
      <c r="AA33" s="62">
        <f>'Assessment 2'!AA10</f>
        <v>0</v>
      </c>
      <c r="AB33" s="62">
        <f>'Assessment 2'!AB10</f>
        <v>0</v>
      </c>
      <c r="AC33" s="62">
        <f>'Assessment 2'!AC10</f>
        <v>0</v>
      </c>
      <c r="AD33" s="62">
        <f>'Assessment 2'!AD10</f>
        <v>0</v>
      </c>
      <c r="AE33" s="62">
        <f>'Assessment 2'!AE10</f>
        <v>0</v>
      </c>
      <c r="AF33" s="62">
        <f>'Assessment 2'!AF10</f>
        <v>0</v>
      </c>
      <c r="AG33" s="62">
        <f>'Assessment 2'!AG10</f>
        <v>0</v>
      </c>
      <c r="AH33" s="62">
        <f>'Assessment 2'!AH10</f>
        <v>0</v>
      </c>
      <c r="AI33" s="62">
        <f>'Assessment 2'!AI10</f>
        <v>0</v>
      </c>
      <c r="AJ33" s="62">
        <f>'Assessment 2'!AJ10</f>
        <v>0</v>
      </c>
      <c r="AK33" s="62">
        <f>'Assessment 2'!AK10</f>
        <v>0</v>
      </c>
      <c r="AL33" s="62">
        <f>'Assessment 2'!AL10</f>
        <v>0</v>
      </c>
      <c r="AM33" s="15">
        <f t="shared" si="6"/>
        <v>9</v>
      </c>
      <c r="AN33" s="149"/>
      <c r="AO33" s="149"/>
    </row>
    <row r="34" spans="1:41" ht="23.25" customHeight="1" x14ac:dyDescent="0.3">
      <c r="A34" s="61">
        <f>'Assessment 2'!A11</f>
        <v>6</v>
      </c>
      <c r="B34" s="141" t="str">
        <f>'Assessment 2'!B11</f>
        <v>Solves problems involving 2-D shapes</v>
      </c>
      <c r="C34" s="31">
        <f>'Assessment 2'!C11</f>
        <v>24</v>
      </c>
      <c r="D34" s="161"/>
      <c r="E34" s="62">
        <f>'Assessment 2'!E11</f>
        <v>4</v>
      </c>
      <c r="F34" s="62">
        <f>'Assessment 2'!F11</f>
        <v>0</v>
      </c>
      <c r="G34" s="62">
        <f>'Assessment 2'!G11</f>
        <v>4</v>
      </c>
      <c r="H34" s="62">
        <f>'Assessment 2'!H11</f>
        <v>2</v>
      </c>
      <c r="I34" s="62">
        <f>'Assessment 2'!I11</f>
        <v>0</v>
      </c>
      <c r="J34" s="62">
        <f>'Assessment 2'!J11</f>
        <v>0</v>
      </c>
      <c r="K34" s="62">
        <f>'Assessment 2'!K11</f>
        <v>0</v>
      </c>
      <c r="L34" s="62">
        <f>'Assessment 2'!L11</f>
        <v>0</v>
      </c>
      <c r="M34" s="62">
        <f>'Assessment 2'!M11</f>
        <v>0</v>
      </c>
      <c r="N34" s="62">
        <f>'Assessment 2'!N11</f>
        <v>0</v>
      </c>
      <c r="O34" s="62">
        <f>'Assessment 2'!O11</f>
        <v>0</v>
      </c>
      <c r="P34" s="62">
        <f>'Assessment 2'!P11</f>
        <v>0</v>
      </c>
      <c r="Q34" s="62">
        <f>'Assessment 2'!Q11</f>
        <v>0</v>
      </c>
      <c r="R34" s="62">
        <f>'Assessment 2'!R11</f>
        <v>0</v>
      </c>
      <c r="S34" s="62">
        <f>'Assessment 2'!S11</f>
        <v>0</v>
      </c>
      <c r="T34" s="62">
        <f>'Assessment 2'!T11</f>
        <v>0</v>
      </c>
      <c r="U34" s="62">
        <f>'Assessment 2'!U11</f>
        <v>0</v>
      </c>
      <c r="V34" s="62">
        <f>'Assessment 2'!V11</f>
        <v>0</v>
      </c>
      <c r="W34" s="62">
        <f>'Assessment 2'!W11</f>
        <v>0</v>
      </c>
      <c r="X34" s="62">
        <f>'Assessment 2'!X11</f>
        <v>0</v>
      </c>
      <c r="Y34" s="62">
        <f>'Assessment 2'!Y11</f>
        <v>0</v>
      </c>
      <c r="Z34" s="62">
        <f>'Assessment 2'!Z11</f>
        <v>0</v>
      </c>
      <c r="AA34" s="62">
        <f>'Assessment 2'!AA11</f>
        <v>0</v>
      </c>
      <c r="AB34" s="62">
        <f>'Assessment 2'!AB11</f>
        <v>0</v>
      </c>
      <c r="AC34" s="62">
        <f>'Assessment 2'!AC11</f>
        <v>0</v>
      </c>
      <c r="AD34" s="62">
        <f>'Assessment 2'!AD11</f>
        <v>0</v>
      </c>
      <c r="AE34" s="62">
        <f>'Assessment 2'!AE11</f>
        <v>0</v>
      </c>
      <c r="AF34" s="62">
        <f>'Assessment 2'!AF11</f>
        <v>0</v>
      </c>
      <c r="AG34" s="62">
        <f>'Assessment 2'!AG11</f>
        <v>0</v>
      </c>
      <c r="AH34" s="62">
        <f>'Assessment 2'!AH11</f>
        <v>0</v>
      </c>
      <c r="AI34" s="62">
        <f>'Assessment 2'!AI11</f>
        <v>0</v>
      </c>
      <c r="AJ34" s="62">
        <f>'Assessment 2'!AJ11</f>
        <v>0</v>
      </c>
      <c r="AK34" s="62">
        <f>'Assessment 2'!AK11</f>
        <v>0</v>
      </c>
      <c r="AL34" s="62">
        <f>'Assessment 2'!AL11</f>
        <v>0</v>
      </c>
      <c r="AM34" s="15">
        <f t="shared" si="6"/>
        <v>10</v>
      </c>
      <c r="AN34" s="149"/>
      <c r="AO34" s="149"/>
    </row>
    <row r="35" spans="1:41" ht="33.75" customHeight="1" x14ac:dyDescent="0.3">
      <c r="A35" s="63">
        <f>'Assessment 2'!A12</f>
        <v>7</v>
      </c>
      <c r="B35" s="142" t="str">
        <f>'Assessment 2'!B12</f>
        <v xml:space="preserve">Explores patterns in number sequences, noticing one more object being added each time  </v>
      </c>
      <c r="C35" s="31">
        <f>'Assessment 2'!C12</f>
        <v>25</v>
      </c>
      <c r="D35" s="159" t="str">
        <f>'Assessment 2'!D12</f>
        <v>N.UN
N.NC
N.SO
A.PRR</v>
      </c>
      <c r="E35" s="64">
        <f>'Assessment 2'!E12</f>
        <v>4</v>
      </c>
      <c r="F35" s="64">
        <f>'Assessment 2'!F12</f>
        <v>2</v>
      </c>
      <c r="G35" s="64">
        <f>'Assessment 2'!G12</f>
        <v>4</v>
      </c>
      <c r="H35" s="64">
        <f>'Assessment 2'!H12</f>
        <v>2</v>
      </c>
      <c r="I35" s="64">
        <f>'Assessment 2'!I12</f>
        <v>0</v>
      </c>
      <c r="J35" s="64">
        <f>'Assessment 2'!J12</f>
        <v>0</v>
      </c>
      <c r="K35" s="64">
        <f>'Assessment 2'!K12</f>
        <v>0</v>
      </c>
      <c r="L35" s="64">
        <f>'Assessment 2'!L12</f>
        <v>0</v>
      </c>
      <c r="M35" s="64">
        <f>'Assessment 2'!M12</f>
        <v>0</v>
      </c>
      <c r="N35" s="64">
        <f>'Assessment 2'!N12</f>
        <v>0</v>
      </c>
      <c r="O35" s="64">
        <f>'Assessment 2'!O12</f>
        <v>0</v>
      </c>
      <c r="P35" s="64">
        <f>'Assessment 2'!P12</f>
        <v>0</v>
      </c>
      <c r="Q35" s="64">
        <f>'Assessment 2'!Q12</f>
        <v>0</v>
      </c>
      <c r="R35" s="64">
        <f>'Assessment 2'!R12</f>
        <v>0</v>
      </c>
      <c r="S35" s="64">
        <f>'Assessment 2'!S12</f>
        <v>0</v>
      </c>
      <c r="T35" s="64">
        <f>'Assessment 2'!T12</f>
        <v>0</v>
      </c>
      <c r="U35" s="64">
        <f>'Assessment 2'!U12</f>
        <v>0</v>
      </c>
      <c r="V35" s="64">
        <f>'Assessment 2'!V12</f>
        <v>0</v>
      </c>
      <c r="W35" s="64">
        <f>'Assessment 2'!W12</f>
        <v>0</v>
      </c>
      <c r="X35" s="64">
        <f>'Assessment 2'!X12</f>
        <v>0</v>
      </c>
      <c r="Y35" s="64">
        <f>'Assessment 2'!Y12</f>
        <v>0</v>
      </c>
      <c r="Z35" s="64">
        <f>'Assessment 2'!Z12</f>
        <v>0</v>
      </c>
      <c r="AA35" s="64">
        <f>'Assessment 2'!AA12</f>
        <v>0</v>
      </c>
      <c r="AB35" s="64">
        <f>'Assessment 2'!AB12</f>
        <v>0</v>
      </c>
      <c r="AC35" s="64">
        <f>'Assessment 2'!AC12</f>
        <v>0</v>
      </c>
      <c r="AD35" s="64">
        <f>'Assessment 2'!AD12</f>
        <v>0</v>
      </c>
      <c r="AE35" s="64">
        <f>'Assessment 2'!AE12</f>
        <v>0</v>
      </c>
      <c r="AF35" s="64">
        <f>'Assessment 2'!AF12</f>
        <v>0</v>
      </c>
      <c r="AG35" s="64">
        <f>'Assessment 2'!AG12</f>
        <v>0</v>
      </c>
      <c r="AH35" s="64">
        <f>'Assessment 2'!AH12</f>
        <v>0</v>
      </c>
      <c r="AI35" s="64">
        <f>'Assessment 2'!AI12</f>
        <v>0</v>
      </c>
      <c r="AJ35" s="64">
        <f>'Assessment 2'!AJ12</f>
        <v>0</v>
      </c>
      <c r="AK35" s="64">
        <f>'Assessment 2'!AK12</f>
        <v>0</v>
      </c>
      <c r="AL35" s="64">
        <f>'Assessment 2'!AL12</f>
        <v>0</v>
      </c>
      <c r="AM35" s="47">
        <f t="shared" si="6"/>
        <v>12</v>
      </c>
      <c r="AN35" s="149"/>
      <c r="AO35" s="149"/>
    </row>
    <row r="36" spans="1:41" ht="30" customHeight="1" x14ac:dyDescent="0.3">
      <c r="A36" s="63">
        <f>'Assessment 2'!A13</f>
        <v>7</v>
      </c>
      <c r="B36" s="142" t="str">
        <f>'Assessment 2'!B13</f>
        <v>Identifies the empty set and the numeral zero</v>
      </c>
      <c r="C36" s="31">
        <f>'Assessment 2'!C13</f>
        <v>26</v>
      </c>
      <c r="D36" s="161"/>
      <c r="E36" s="64">
        <f>'Assessment 2'!E13</f>
        <v>3</v>
      </c>
      <c r="F36" s="64">
        <f>'Assessment 2'!F13</f>
        <v>0</v>
      </c>
      <c r="G36" s="64">
        <f>'Assessment 2'!G13</f>
        <v>4</v>
      </c>
      <c r="H36" s="64">
        <f>'Assessment 2'!H13</f>
        <v>2</v>
      </c>
      <c r="I36" s="64">
        <f>'Assessment 2'!I13</f>
        <v>0</v>
      </c>
      <c r="J36" s="64">
        <f>'Assessment 2'!J13</f>
        <v>0</v>
      </c>
      <c r="K36" s="64">
        <f>'Assessment 2'!K13</f>
        <v>0</v>
      </c>
      <c r="L36" s="64">
        <f>'Assessment 2'!L13</f>
        <v>0</v>
      </c>
      <c r="M36" s="64">
        <f>'Assessment 2'!M13</f>
        <v>0</v>
      </c>
      <c r="N36" s="64">
        <f>'Assessment 2'!N13</f>
        <v>0</v>
      </c>
      <c r="O36" s="64">
        <f>'Assessment 2'!O13</f>
        <v>0</v>
      </c>
      <c r="P36" s="64">
        <f>'Assessment 2'!P13</f>
        <v>0</v>
      </c>
      <c r="Q36" s="64">
        <f>'Assessment 2'!Q13</f>
        <v>0</v>
      </c>
      <c r="R36" s="64">
        <f>'Assessment 2'!R13</f>
        <v>0</v>
      </c>
      <c r="S36" s="64">
        <f>'Assessment 2'!S13</f>
        <v>0</v>
      </c>
      <c r="T36" s="64">
        <f>'Assessment 2'!T13</f>
        <v>0</v>
      </c>
      <c r="U36" s="64">
        <f>'Assessment 2'!U13</f>
        <v>0</v>
      </c>
      <c r="V36" s="64">
        <f>'Assessment 2'!V13</f>
        <v>0</v>
      </c>
      <c r="W36" s="64">
        <f>'Assessment 2'!W13</f>
        <v>0</v>
      </c>
      <c r="X36" s="64">
        <f>'Assessment 2'!X13</f>
        <v>0</v>
      </c>
      <c r="Y36" s="64">
        <f>'Assessment 2'!Y13</f>
        <v>0</v>
      </c>
      <c r="Z36" s="64">
        <f>'Assessment 2'!Z13</f>
        <v>0</v>
      </c>
      <c r="AA36" s="64">
        <f>'Assessment 2'!AA13</f>
        <v>0</v>
      </c>
      <c r="AB36" s="64">
        <f>'Assessment 2'!AB13</f>
        <v>0</v>
      </c>
      <c r="AC36" s="64">
        <f>'Assessment 2'!AC13</f>
        <v>0</v>
      </c>
      <c r="AD36" s="64">
        <f>'Assessment 2'!AD13</f>
        <v>0</v>
      </c>
      <c r="AE36" s="64">
        <f>'Assessment 2'!AE13</f>
        <v>0</v>
      </c>
      <c r="AF36" s="64">
        <f>'Assessment 2'!AF13</f>
        <v>0</v>
      </c>
      <c r="AG36" s="64">
        <f>'Assessment 2'!AG13</f>
        <v>0</v>
      </c>
      <c r="AH36" s="64">
        <f>'Assessment 2'!AH13</f>
        <v>0</v>
      </c>
      <c r="AI36" s="64">
        <f>'Assessment 2'!AI13</f>
        <v>0</v>
      </c>
      <c r="AJ36" s="64">
        <f>'Assessment 2'!AJ13</f>
        <v>0</v>
      </c>
      <c r="AK36" s="64">
        <f>'Assessment 2'!AK13</f>
        <v>0</v>
      </c>
      <c r="AL36" s="64">
        <f>'Assessment 2'!AL13</f>
        <v>0</v>
      </c>
      <c r="AM36" s="48">
        <f t="shared" si="6"/>
        <v>9</v>
      </c>
      <c r="AN36" s="149"/>
      <c r="AO36" s="149"/>
    </row>
    <row r="37" spans="1:41" x14ac:dyDescent="0.3">
      <c r="A37" s="42"/>
      <c r="B37" s="198"/>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49"/>
      <c r="AO37" s="149"/>
    </row>
    <row r="38" spans="1:41" ht="21.75" customHeight="1" x14ac:dyDescent="0.3">
      <c r="A38" s="177"/>
      <c r="B38" s="199" t="s">
        <v>7</v>
      </c>
      <c r="C38" s="200"/>
      <c r="D38" s="200"/>
      <c r="E38" s="65">
        <f t="shared" ref="E38:AL38" si="7">SUMIF($A25:$A36,5,E25:E36)</f>
        <v>21</v>
      </c>
      <c r="F38" s="65">
        <f t="shared" si="7"/>
        <v>9</v>
      </c>
      <c r="G38" s="65">
        <f t="shared" si="7"/>
        <v>23</v>
      </c>
      <c r="H38" s="65">
        <f t="shared" si="7"/>
        <v>10</v>
      </c>
      <c r="I38" s="65">
        <f t="shared" si="7"/>
        <v>0</v>
      </c>
      <c r="J38" s="65">
        <f t="shared" si="7"/>
        <v>0</v>
      </c>
      <c r="K38" s="65">
        <f t="shared" si="7"/>
        <v>0</v>
      </c>
      <c r="L38" s="65">
        <f t="shared" si="7"/>
        <v>0</v>
      </c>
      <c r="M38" s="65">
        <f t="shared" si="7"/>
        <v>0</v>
      </c>
      <c r="N38" s="65">
        <f t="shared" si="7"/>
        <v>0</v>
      </c>
      <c r="O38" s="65">
        <f t="shared" si="7"/>
        <v>0</v>
      </c>
      <c r="P38" s="65">
        <f t="shared" si="7"/>
        <v>0</v>
      </c>
      <c r="Q38" s="65">
        <f t="shared" si="7"/>
        <v>0</v>
      </c>
      <c r="R38" s="65">
        <f t="shared" si="7"/>
        <v>0</v>
      </c>
      <c r="S38" s="65">
        <f t="shared" si="7"/>
        <v>0</v>
      </c>
      <c r="T38" s="65">
        <f t="shared" si="7"/>
        <v>0</v>
      </c>
      <c r="U38" s="65">
        <f t="shared" si="7"/>
        <v>0</v>
      </c>
      <c r="V38" s="65">
        <f t="shared" si="7"/>
        <v>0</v>
      </c>
      <c r="W38" s="65">
        <f t="shared" si="7"/>
        <v>0</v>
      </c>
      <c r="X38" s="65">
        <f t="shared" si="7"/>
        <v>0</v>
      </c>
      <c r="Y38" s="65">
        <f t="shared" si="7"/>
        <v>0</v>
      </c>
      <c r="Z38" s="65">
        <f t="shared" si="7"/>
        <v>0</v>
      </c>
      <c r="AA38" s="65">
        <f t="shared" si="7"/>
        <v>0</v>
      </c>
      <c r="AB38" s="65">
        <f t="shared" si="7"/>
        <v>0</v>
      </c>
      <c r="AC38" s="65">
        <f t="shared" si="7"/>
        <v>0</v>
      </c>
      <c r="AD38" s="65">
        <f t="shared" si="7"/>
        <v>0</v>
      </c>
      <c r="AE38" s="65">
        <f t="shared" si="7"/>
        <v>0</v>
      </c>
      <c r="AF38" s="65">
        <f t="shared" si="7"/>
        <v>0</v>
      </c>
      <c r="AG38" s="65">
        <f t="shared" si="7"/>
        <v>0</v>
      </c>
      <c r="AH38" s="65">
        <f t="shared" si="7"/>
        <v>0</v>
      </c>
      <c r="AI38" s="65">
        <f t="shared" si="7"/>
        <v>0</v>
      </c>
      <c r="AJ38" s="65">
        <f t="shared" si="7"/>
        <v>0</v>
      </c>
      <c r="AK38" s="65">
        <f t="shared" si="7"/>
        <v>0</v>
      </c>
      <c r="AL38" s="66">
        <f t="shared" si="7"/>
        <v>0</v>
      </c>
      <c r="AM38" s="14"/>
      <c r="AN38" s="149"/>
      <c r="AO38" s="149"/>
    </row>
    <row r="39" spans="1:41" ht="22.5" customHeight="1" x14ac:dyDescent="0.3">
      <c r="A39" s="177"/>
      <c r="B39" s="201" t="s">
        <v>8</v>
      </c>
      <c r="C39" s="202"/>
      <c r="D39" s="202"/>
      <c r="E39" s="62">
        <f t="shared" ref="E39:AL39" si="8">SUMIF($A25:$A36,6,E25:E36)</f>
        <v>14</v>
      </c>
      <c r="F39" s="62">
        <f t="shared" si="8"/>
        <v>5</v>
      </c>
      <c r="G39" s="62">
        <f t="shared" si="8"/>
        <v>15</v>
      </c>
      <c r="H39" s="62">
        <f t="shared" si="8"/>
        <v>9</v>
      </c>
      <c r="I39" s="62">
        <f t="shared" si="8"/>
        <v>0</v>
      </c>
      <c r="J39" s="62">
        <f t="shared" si="8"/>
        <v>0</v>
      </c>
      <c r="K39" s="62">
        <f t="shared" si="8"/>
        <v>0</v>
      </c>
      <c r="L39" s="62">
        <f t="shared" si="8"/>
        <v>0</v>
      </c>
      <c r="M39" s="62">
        <f t="shared" si="8"/>
        <v>0</v>
      </c>
      <c r="N39" s="62">
        <f t="shared" si="8"/>
        <v>0</v>
      </c>
      <c r="O39" s="62">
        <f t="shared" si="8"/>
        <v>0</v>
      </c>
      <c r="P39" s="62">
        <f t="shared" si="8"/>
        <v>0</v>
      </c>
      <c r="Q39" s="62">
        <f t="shared" si="8"/>
        <v>0</v>
      </c>
      <c r="R39" s="62">
        <f t="shared" si="8"/>
        <v>0</v>
      </c>
      <c r="S39" s="62">
        <f t="shared" si="8"/>
        <v>0</v>
      </c>
      <c r="T39" s="62">
        <f t="shared" si="8"/>
        <v>0</v>
      </c>
      <c r="U39" s="62">
        <f t="shared" si="8"/>
        <v>0</v>
      </c>
      <c r="V39" s="62">
        <f t="shared" si="8"/>
        <v>0</v>
      </c>
      <c r="W39" s="62">
        <f t="shared" si="8"/>
        <v>0</v>
      </c>
      <c r="X39" s="62">
        <f t="shared" si="8"/>
        <v>0</v>
      </c>
      <c r="Y39" s="62">
        <f t="shared" si="8"/>
        <v>0</v>
      </c>
      <c r="Z39" s="62">
        <f t="shared" si="8"/>
        <v>0</v>
      </c>
      <c r="AA39" s="62">
        <f t="shared" si="8"/>
        <v>0</v>
      </c>
      <c r="AB39" s="62">
        <f t="shared" si="8"/>
        <v>0</v>
      </c>
      <c r="AC39" s="62">
        <f t="shared" si="8"/>
        <v>0</v>
      </c>
      <c r="AD39" s="62">
        <f t="shared" si="8"/>
        <v>0</v>
      </c>
      <c r="AE39" s="62">
        <f t="shared" si="8"/>
        <v>0</v>
      </c>
      <c r="AF39" s="62">
        <f t="shared" si="8"/>
        <v>0</v>
      </c>
      <c r="AG39" s="62">
        <f t="shared" si="8"/>
        <v>0</v>
      </c>
      <c r="AH39" s="62">
        <f t="shared" si="8"/>
        <v>0</v>
      </c>
      <c r="AI39" s="62">
        <f t="shared" si="8"/>
        <v>0</v>
      </c>
      <c r="AJ39" s="62">
        <f t="shared" si="8"/>
        <v>0</v>
      </c>
      <c r="AK39" s="62">
        <f t="shared" si="8"/>
        <v>0</v>
      </c>
      <c r="AL39" s="67">
        <f t="shared" si="8"/>
        <v>0</v>
      </c>
      <c r="AM39" s="14"/>
      <c r="AN39" s="149"/>
      <c r="AO39" s="149"/>
    </row>
    <row r="40" spans="1:41" ht="20.25" customHeight="1" x14ac:dyDescent="0.3">
      <c r="A40" s="177"/>
      <c r="B40" s="203" t="s">
        <v>9</v>
      </c>
      <c r="C40" s="204"/>
      <c r="D40" s="204"/>
      <c r="E40" s="64">
        <f t="shared" ref="E40:AL40" si="9">SUMIF($A25:$A36,7,E25:E36)</f>
        <v>7</v>
      </c>
      <c r="F40" s="64">
        <f t="shared" si="9"/>
        <v>2</v>
      </c>
      <c r="G40" s="64">
        <f t="shared" si="9"/>
        <v>8</v>
      </c>
      <c r="H40" s="64">
        <f t="shared" si="9"/>
        <v>4</v>
      </c>
      <c r="I40" s="64">
        <f t="shared" si="9"/>
        <v>0</v>
      </c>
      <c r="J40" s="64">
        <f t="shared" si="9"/>
        <v>0</v>
      </c>
      <c r="K40" s="64">
        <f t="shared" si="9"/>
        <v>0</v>
      </c>
      <c r="L40" s="64">
        <f t="shared" si="9"/>
        <v>0</v>
      </c>
      <c r="M40" s="64">
        <f t="shared" si="9"/>
        <v>0</v>
      </c>
      <c r="N40" s="64">
        <f t="shared" si="9"/>
        <v>0</v>
      </c>
      <c r="O40" s="64">
        <f t="shared" si="9"/>
        <v>0</v>
      </c>
      <c r="P40" s="64">
        <f t="shared" si="9"/>
        <v>0</v>
      </c>
      <c r="Q40" s="64">
        <f t="shared" si="9"/>
        <v>0</v>
      </c>
      <c r="R40" s="64">
        <f t="shared" si="9"/>
        <v>0</v>
      </c>
      <c r="S40" s="64">
        <f t="shared" si="9"/>
        <v>0</v>
      </c>
      <c r="T40" s="64">
        <f t="shared" si="9"/>
        <v>0</v>
      </c>
      <c r="U40" s="64">
        <f t="shared" si="9"/>
        <v>0</v>
      </c>
      <c r="V40" s="64">
        <f t="shared" si="9"/>
        <v>0</v>
      </c>
      <c r="W40" s="64">
        <f t="shared" si="9"/>
        <v>0</v>
      </c>
      <c r="X40" s="64">
        <f t="shared" si="9"/>
        <v>0</v>
      </c>
      <c r="Y40" s="64">
        <f t="shared" si="9"/>
        <v>0</v>
      </c>
      <c r="Z40" s="64">
        <f t="shared" si="9"/>
        <v>0</v>
      </c>
      <c r="AA40" s="64">
        <f t="shared" si="9"/>
        <v>0</v>
      </c>
      <c r="AB40" s="64">
        <f t="shared" si="9"/>
        <v>0</v>
      </c>
      <c r="AC40" s="64">
        <f t="shared" si="9"/>
        <v>0</v>
      </c>
      <c r="AD40" s="64">
        <f t="shared" si="9"/>
        <v>0</v>
      </c>
      <c r="AE40" s="64">
        <f t="shared" si="9"/>
        <v>0</v>
      </c>
      <c r="AF40" s="64">
        <f t="shared" si="9"/>
        <v>0</v>
      </c>
      <c r="AG40" s="64">
        <f t="shared" si="9"/>
        <v>0</v>
      </c>
      <c r="AH40" s="64">
        <f t="shared" si="9"/>
        <v>0</v>
      </c>
      <c r="AI40" s="64">
        <f t="shared" si="9"/>
        <v>0</v>
      </c>
      <c r="AJ40" s="64">
        <f t="shared" si="9"/>
        <v>0</v>
      </c>
      <c r="AK40" s="64">
        <f t="shared" si="9"/>
        <v>0</v>
      </c>
      <c r="AL40" s="68">
        <f t="shared" si="9"/>
        <v>0</v>
      </c>
      <c r="AM40" s="14"/>
      <c r="AN40" s="149"/>
      <c r="AO40" s="149"/>
    </row>
    <row r="41" spans="1:41" ht="21" customHeight="1" x14ac:dyDescent="0.3">
      <c r="A41" s="178"/>
      <c r="B41" s="172" t="s">
        <v>4</v>
      </c>
      <c r="C41" s="173"/>
      <c r="D41" s="174"/>
      <c r="E41" s="13">
        <f>SUM(E25:E30,E31:E34,E35:E36)</f>
        <v>42</v>
      </c>
      <c r="F41" s="13">
        <f t="shared" ref="F41:AL41" si="10">SUM(F25:F30,F31:F34,F35:F36)</f>
        <v>16</v>
      </c>
      <c r="G41" s="13">
        <f t="shared" si="10"/>
        <v>46</v>
      </c>
      <c r="H41" s="13">
        <f t="shared" si="10"/>
        <v>23</v>
      </c>
      <c r="I41" s="13">
        <f t="shared" si="10"/>
        <v>0</v>
      </c>
      <c r="J41" s="13">
        <f t="shared" si="10"/>
        <v>0</v>
      </c>
      <c r="K41" s="13">
        <f t="shared" si="10"/>
        <v>0</v>
      </c>
      <c r="L41" s="13">
        <f t="shared" si="10"/>
        <v>0</v>
      </c>
      <c r="M41" s="13">
        <f t="shared" si="10"/>
        <v>0</v>
      </c>
      <c r="N41" s="13">
        <f t="shared" si="10"/>
        <v>0</v>
      </c>
      <c r="O41" s="13">
        <f t="shared" si="10"/>
        <v>0</v>
      </c>
      <c r="P41" s="13">
        <f t="shared" si="10"/>
        <v>0</v>
      </c>
      <c r="Q41" s="13">
        <f>SUM(Q25:Q30,Q31:Q34,Q35:Q36)</f>
        <v>0</v>
      </c>
      <c r="R41" s="13">
        <f t="shared" si="10"/>
        <v>0</v>
      </c>
      <c r="S41" s="13">
        <f t="shared" si="10"/>
        <v>0</v>
      </c>
      <c r="T41" s="13">
        <f t="shared" si="10"/>
        <v>0</v>
      </c>
      <c r="U41" s="13">
        <f t="shared" si="10"/>
        <v>0</v>
      </c>
      <c r="V41" s="13">
        <f t="shared" si="10"/>
        <v>0</v>
      </c>
      <c r="W41" s="13">
        <f t="shared" si="10"/>
        <v>0</v>
      </c>
      <c r="X41" s="13">
        <f t="shared" si="10"/>
        <v>0</v>
      </c>
      <c r="Y41" s="13">
        <f t="shared" si="10"/>
        <v>0</v>
      </c>
      <c r="Z41" s="13">
        <f t="shared" si="10"/>
        <v>0</v>
      </c>
      <c r="AA41" s="13">
        <f t="shared" si="10"/>
        <v>0</v>
      </c>
      <c r="AB41" s="13">
        <f t="shared" si="10"/>
        <v>0</v>
      </c>
      <c r="AC41" s="13">
        <f t="shared" si="10"/>
        <v>0</v>
      </c>
      <c r="AD41" s="13">
        <f t="shared" si="10"/>
        <v>0</v>
      </c>
      <c r="AE41" s="13">
        <f t="shared" si="10"/>
        <v>0</v>
      </c>
      <c r="AF41" s="13">
        <f t="shared" si="10"/>
        <v>0</v>
      </c>
      <c r="AG41" s="13">
        <f t="shared" si="10"/>
        <v>0</v>
      </c>
      <c r="AH41" s="13">
        <f t="shared" si="10"/>
        <v>0</v>
      </c>
      <c r="AI41" s="13">
        <f t="shared" si="10"/>
        <v>0</v>
      </c>
      <c r="AJ41" s="13">
        <f t="shared" si="10"/>
        <v>0</v>
      </c>
      <c r="AK41" s="13">
        <f t="shared" si="10"/>
        <v>0</v>
      </c>
      <c r="AL41" s="136">
        <f t="shared" si="10"/>
        <v>0</v>
      </c>
      <c r="AM41" s="53"/>
      <c r="AN41" s="149"/>
      <c r="AO41" s="149"/>
    </row>
    <row r="42" spans="1:41" x14ac:dyDescent="0.3">
      <c r="A42" s="231"/>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149"/>
      <c r="AO42" s="149"/>
    </row>
    <row r="43" spans="1:41" ht="35.25" customHeight="1" x14ac:dyDescent="0.3">
      <c r="A43" s="229" t="s">
        <v>20</v>
      </c>
      <c r="B43" s="229"/>
      <c r="C43" s="229"/>
      <c r="D43" s="229"/>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30"/>
      <c r="AN43" s="149"/>
      <c r="AO43" s="149"/>
    </row>
    <row r="44" spans="1:41" ht="25.5" customHeight="1" x14ac:dyDescent="0.3">
      <c r="A44" s="79">
        <f>'Assessment 3'!A2</f>
        <v>8</v>
      </c>
      <c r="B44" s="80" t="str">
        <f>'Assessment 3'!B2</f>
        <v>Recognises numbers, initially within 10</v>
      </c>
      <c r="C44" s="31">
        <f>'Assessment 3'!C2</f>
        <v>27</v>
      </c>
      <c r="D44" s="159" t="str">
        <f>'Assessment 3'!D2</f>
        <v>N.UN
N.NC
N.SO
A.PRR</v>
      </c>
      <c r="E44" s="82">
        <f>'Assessment 3'!E2</f>
        <v>4</v>
      </c>
      <c r="F44" s="82">
        <f>'Assessment 3'!F2</f>
        <v>1</v>
      </c>
      <c r="G44" s="82">
        <f>'Assessment 3'!G2</f>
        <v>2</v>
      </c>
      <c r="H44" s="82">
        <f>'Assessment 3'!H2</f>
        <v>3</v>
      </c>
      <c r="I44" s="82">
        <f>'Assessment 3'!I2</f>
        <v>0</v>
      </c>
      <c r="J44" s="82">
        <f>'Assessment 3'!J2</f>
        <v>0</v>
      </c>
      <c r="K44" s="82">
        <f>'Assessment 3'!K2</f>
        <v>0</v>
      </c>
      <c r="L44" s="82">
        <f>'Assessment 3'!L2</f>
        <v>0</v>
      </c>
      <c r="M44" s="82">
        <f>'Assessment 3'!M2</f>
        <v>0</v>
      </c>
      <c r="N44" s="82">
        <f>'Assessment 3'!N2</f>
        <v>0</v>
      </c>
      <c r="O44" s="82">
        <f>'Assessment 3'!O2</f>
        <v>0</v>
      </c>
      <c r="P44" s="82">
        <f>'Assessment 3'!P2</f>
        <v>0</v>
      </c>
      <c r="Q44" s="82">
        <f>'Assessment 3'!Q2</f>
        <v>0</v>
      </c>
      <c r="R44" s="82">
        <f>'Assessment 3'!R2</f>
        <v>0</v>
      </c>
      <c r="S44" s="82">
        <f>'Assessment 3'!S2</f>
        <v>0</v>
      </c>
      <c r="T44" s="82">
        <f>'Assessment 3'!T2</f>
        <v>0</v>
      </c>
      <c r="U44" s="82">
        <f>'Assessment 3'!U2</f>
        <v>0</v>
      </c>
      <c r="V44" s="82">
        <f>'Assessment 3'!V2</f>
        <v>0</v>
      </c>
      <c r="W44" s="82">
        <f>'Assessment 3'!W2</f>
        <v>0</v>
      </c>
      <c r="X44" s="82">
        <f>'Assessment 3'!X2</f>
        <v>0</v>
      </c>
      <c r="Y44" s="82">
        <f>'Assessment 3'!Y2</f>
        <v>0</v>
      </c>
      <c r="Z44" s="82">
        <f>'Assessment 3'!Z2</f>
        <v>0</v>
      </c>
      <c r="AA44" s="82">
        <f>'Assessment 3'!AA2</f>
        <v>0</v>
      </c>
      <c r="AB44" s="82">
        <f>'Assessment 3'!AB2</f>
        <v>0</v>
      </c>
      <c r="AC44" s="82">
        <f>'Assessment 3'!AC2</f>
        <v>0</v>
      </c>
      <c r="AD44" s="82">
        <f>'Assessment 3'!AD2</f>
        <v>0</v>
      </c>
      <c r="AE44" s="82">
        <f>'Assessment 3'!AE2</f>
        <v>0</v>
      </c>
      <c r="AF44" s="82">
        <f>'Assessment 3'!AF2</f>
        <v>0</v>
      </c>
      <c r="AG44" s="82">
        <f>'Assessment 3'!AG2</f>
        <v>0</v>
      </c>
      <c r="AH44" s="82">
        <f>'Assessment 3'!AH2</f>
        <v>0</v>
      </c>
      <c r="AI44" s="82">
        <f>'Assessment 3'!AI2</f>
        <v>0</v>
      </c>
      <c r="AJ44" s="82">
        <f>'Assessment 3'!AJ2</f>
        <v>0</v>
      </c>
      <c r="AK44" s="82">
        <f>'Assessment 3'!AK2</f>
        <v>0</v>
      </c>
      <c r="AL44" s="82">
        <f>'Assessment 3'!AL2</f>
        <v>0</v>
      </c>
      <c r="AM44" s="15">
        <f t="shared" ref="AM44:AM55" si="11">SUM(E44:AL44)</f>
        <v>10</v>
      </c>
      <c r="AN44" s="149"/>
      <c r="AO44" s="149"/>
    </row>
    <row r="45" spans="1:41" ht="22.8" customHeight="1" x14ac:dyDescent="0.3">
      <c r="A45" s="79">
        <f>'Assessment 3'!A3</f>
        <v>8</v>
      </c>
      <c r="B45" s="80" t="str">
        <f>'Assessment 3'!B3</f>
        <v>Participates in activities that involve number</v>
      </c>
      <c r="C45" s="31">
        <f>'Assessment 3'!C3</f>
        <v>28</v>
      </c>
      <c r="D45" s="160"/>
      <c r="E45" s="138">
        <f>'Assessment 3'!E3</f>
        <v>4</v>
      </c>
      <c r="F45" s="138">
        <f>'Assessment 3'!F3</f>
        <v>0</v>
      </c>
      <c r="G45" s="138">
        <f>'Assessment 3'!G3</f>
        <v>1</v>
      </c>
      <c r="H45" s="138">
        <f>'Assessment 3'!H3</f>
        <v>3</v>
      </c>
      <c r="I45" s="138">
        <f>'Assessment 3'!I3</f>
        <v>0</v>
      </c>
      <c r="J45" s="138">
        <f>'Assessment 3'!J3</f>
        <v>0</v>
      </c>
      <c r="K45" s="138">
        <f>'Assessment 3'!K3</f>
        <v>0</v>
      </c>
      <c r="L45" s="138">
        <f>'Assessment 3'!L3</f>
        <v>0</v>
      </c>
      <c r="M45" s="138">
        <f>'Assessment 3'!M3</f>
        <v>0</v>
      </c>
      <c r="N45" s="138">
        <f>'Assessment 3'!N3</f>
        <v>0</v>
      </c>
      <c r="O45" s="138">
        <f>'Assessment 3'!O3</f>
        <v>0</v>
      </c>
      <c r="P45" s="138">
        <f>'Assessment 3'!P3</f>
        <v>0</v>
      </c>
      <c r="Q45" s="138">
        <f>'Assessment 3'!Q3</f>
        <v>0</v>
      </c>
      <c r="R45" s="138">
        <f>'Assessment 3'!R3</f>
        <v>0</v>
      </c>
      <c r="S45" s="138">
        <f>'Assessment 3'!S3</f>
        <v>0</v>
      </c>
      <c r="T45" s="138">
        <f>'Assessment 3'!T3</f>
        <v>0</v>
      </c>
      <c r="U45" s="138">
        <f>'Assessment 3'!U3</f>
        <v>0</v>
      </c>
      <c r="V45" s="138">
        <f>'Assessment 3'!V3</f>
        <v>0</v>
      </c>
      <c r="W45" s="138">
        <f>'Assessment 3'!W3</f>
        <v>0</v>
      </c>
      <c r="X45" s="138">
        <f>'Assessment 3'!X3</f>
        <v>0</v>
      </c>
      <c r="Y45" s="138">
        <f>'Assessment 3'!Y3</f>
        <v>0</v>
      </c>
      <c r="Z45" s="138">
        <f>'Assessment 3'!Z3</f>
        <v>0</v>
      </c>
      <c r="AA45" s="138">
        <f>'Assessment 3'!AA3</f>
        <v>0</v>
      </c>
      <c r="AB45" s="138">
        <f>'Assessment 3'!AB3</f>
        <v>0</v>
      </c>
      <c r="AC45" s="138">
        <f>'Assessment 3'!AC3</f>
        <v>0</v>
      </c>
      <c r="AD45" s="138">
        <f>'Assessment 3'!AD3</f>
        <v>0</v>
      </c>
      <c r="AE45" s="138">
        <f>'Assessment 3'!AE3</f>
        <v>0</v>
      </c>
      <c r="AF45" s="138">
        <f>'Assessment 3'!AF3</f>
        <v>0</v>
      </c>
      <c r="AG45" s="138">
        <f>'Assessment 3'!AG3</f>
        <v>0</v>
      </c>
      <c r="AH45" s="138">
        <f>'Assessment 3'!AH3</f>
        <v>0</v>
      </c>
      <c r="AI45" s="138">
        <f>'Assessment 3'!AI3</f>
        <v>0</v>
      </c>
      <c r="AJ45" s="138">
        <f>'Assessment 3'!AJ3</f>
        <v>0</v>
      </c>
      <c r="AK45" s="138">
        <f>'Assessment 3'!AK3</f>
        <v>0</v>
      </c>
      <c r="AL45" s="138">
        <f>'Assessment 3'!AL3</f>
        <v>0</v>
      </c>
      <c r="AM45" s="15">
        <f t="shared" si="11"/>
        <v>8</v>
      </c>
      <c r="AN45" s="149"/>
      <c r="AO45" s="149"/>
    </row>
    <row r="46" spans="1:41" ht="32.25" customHeight="1" x14ac:dyDescent="0.3">
      <c r="A46" s="79">
        <f>'Assessment 3'!A4</f>
        <v>8</v>
      </c>
      <c r="B46" s="80" t="str">
        <f>'Assessment 3'!B4</f>
        <v xml:space="preserve">Explores how the appearance of a set has no effect on the overall total </v>
      </c>
      <c r="C46" s="31">
        <f>'Assessment 3'!C4</f>
        <v>29</v>
      </c>
      <c r="D46" s="160"/>
      <c r="E46" s="83">
        <f>'Assessment 3'!E4</f>
        <v>4</v>
      </c>
      <c r="F46" s="83">
        <f>'Assessment 3'!F4</f>
        <v>1</v>
      </c>
      <c r="G46" s="83">
        <f>'Assessment 3'!G4</f>
        <v>2</v>
      </c>
      <c r="H46" s="83">
        <f>'Assessment 3'!H4</f>
        <v>3</v>
      </c>
      <c r="I46" s="83">
        <f>'Assessment 3'!I4</f>
        <v>0</v>
      </c>
      <c r="J46" s="83">
        <f>'Assessment 3'!J4</f>
        <v>0</v>
      </c>
      <c r="K46" s="83">
        <f>'Assessment 3'!K4</f>
        <v>0</v>
      </c>
      <c r="L46" s="83">
        <f>'Assessment 3'!L4</f>
        <v>0</v>
      </c>
      <c r="M46" s="83">
        <f>'Assessment 3'!M4</f>
        <v>0</v>
      </c>
      <c r="N46" s="83">
        <f>'Assessment 3'!N4</f>
        <v>0</v>
      </c>
      <c r="O46" s="83">
        <f>'Assessment 3'!O4</f>
        <v>0</v>
      </c>
      <c r="P46" s="83">
        <f>'Assessment 3'!P4</f>
        <v>0</v>
      </c>
      <c r="Q46" s="83">
        <f>'Assessment 3'!Q4</f>
        <v>0</v>
      </c>
      <c r="R46" s="83">
        <f>'Assessment 3'!R4</f>
        <v>0</v>
      </c>
      <c r="S46" s="83">
        <f>'Assessment 3'!S4</f>
        <v>0</v>
      </c>
      <c r="T46" s="83">
        <f>'Assessment 3'!T4</f>
        <v>0</v>
      </c>
      <c r="U46" s="83">
        <f>'Assessment 3'!U4</f>
        <v>0</v>
      </c>
      <c r="V46" s="83">
        <f>'Assessment 3'!V4</f>
        <v>0</v>
      </c>
      <c r="W46" s="83">
        <f>'Assessment 3'!W4</f>
        <v>0</v>
      </c>
      <c r="X46" s="83">
        <f>'Assessment 3'!X4</f>
        <v>0</v>
      </c>
      <c r="Y46" s="83">
        <f>'Assessment 3'!Y4</f>
        <v>0</v>
      </c>
      <c r="Z46" s="83">
        <f>'Assessment 3'!Z4</f>
        <v>0</v>
      </c>
      <c r="AA46" s="83">
        <f>'Assessment 3'!AA4</f>
        <v>0</v>
      </c>
      <c r="AB46" s="83">
        <f>'Assessment 3'!AB4</f>
        <v>0</v>
      </c>
      <c r="AC46" s="83">
        <f>'Assessment 3'!AC4</f>
        <v>0</v>
      </c>
      <c r="AD46" s="83">
        <f>'Assessment 3'!AD4</f>
        <v>0</v>
      </c>
      <c r="AE46" s="83">
        <f>'Assessment 3'!AE4</f>
        <v>0</v>
      </c>
      <c r="AF46" s="83">
        <f>'Assessment 3'!AF4</f>
        <v>0</v>
      </c>
      <c r="AG46" s="83">
        <f>'Assessment 3'!AG4</f>
        <v>0</v>
      </c>
      <c r="AH46" s="83">
        <f>'Assessment 3'!AH4</f>
        <v>0</v>
      </c>
      <c r="AI46" s="83">
        <f>'Assessment 3'!AI4</f>
        <v>0</v>
      </c>
      <c r="AJ46" s="83">
        <f>'Assessment 3'!AJ4</f>
        <v>0</v>
      </c>
      <c r="AK46" s="83">
        <f>'Assessment 3'!AK4</f>
        <v>0</v>
      </c>
      <c r="AL46" s="83">
        <f>'Assessment 3'!AL4</f>
        <v>0</v>
      </c>
      <c r="AM46" s="15">
        <f t="shared" si="11"/>
        <v>10</v>
      </c>
      <c r="AN46" s="149"/>
      <c r="AO46" s="149"/>
    </row>
    <row r="47" spans="1:41" ht="51" customHeight="1" x14ac:dyDescent="0.3">
      <c r="A47" s="79">
        <f>'Assessment 3'!A5</f>
        <v>8</v>
      </c>
      <c r="B47" s="80" t="str">
        <f>'Assessment 3'!B5</f>
        <v>Explores various arrangements of manipulatives to prompt different mental images of numbers up to 10, while developing a sense of each number</v>
      </c>
      <c r="C47" s="31">
        <f>'Assessment 3'!C5</f>
        <v>30</v>
      </c>
      <c r="D47" s="160"/>
      <c r="E47" s="82">
        <f>'Assessment 3'!E5</f>
        <v>4</v>
      </c>
      <c r="F47" s="82">
        <f>'Assessment 3'!F5</f>
        <v>2</v>
      </c>
      <c r="G47" s="82">
        <f>'Assessment 3'!G5</f>
        <v>3</v>
      </c>
      <c r="H47" s="82">
        <f>'Assessment 3'!H5</f>
        <v>2</v>
      </c>
      <c r="I47" s="82">
        <f>'Assessment 3'!I5</f>
        <v>0</v>
      </c>
      <c r="J47" s="82">
        <f>'Assessment 3'!J5</f>
        <v>0</v>
      </c>
      <c r="K47" s="82">
        <f>'Assessment 3'!K5</f>
        <v>0</v>
      </c>
      <c r="L47" s="82">
        <f>'Assessment 3'!L5</f>
        <v>0</v>
      </c>
      <c r="M47" s="82">
        <f>'Assessment 3'!M5</f>
        <v>0</v>
      </c>
      <c r="N47" s="82">
        <f>'Assessment 3'!N5</f>
        <v>0</v>
      </c>
      <c r="O47" s="82">
        <f>'Assessment 3'!O5</f>
        <v>0</v>
      </c>
      <c r="P47" s="82">
        <f>'Assessment 3'!P5</f>
        <v>0</v>
      </c>
      <c r="Q47" s="82">
        <f>'Assessment 3'!Q5</f>
        <v>0</v>
      </c>
      <c r="R47" s="82">
        <f>'Assessment 3'!R5</f>
        <v>0</v>
      </c>
      <c r="S47" s="82">
        <f>'Assessment 3'!S5</f>
        <v>0</v>
      </c>
      <c r="T47" s="82">
        <f>'Assessment 3'!T5</f>
        <v>0</v>
      </c>
      <c r="U47" s="82">
        <f>'Assessment 3'!U5</f>
        <v>0</v>
      </c>
      <c r="V47" s="82">
        <f>'Assessment 3'!V5</f>
        <v>0</v>
      </c>
      <c r="W47" s="82">
        <f>'Assessment 3'!W5</f>
        <v>0</v>
      </c>
      <c r="X47" s="82">
        <f>'Assessment 3'!X5</f>
        <v>0</v>
      </c>
      <c r="Y47" s="82">
        <f>'Assessment 3'!Y5</f>
        <v>0</v>
      </c>
      <c r="Z47" s="82">
        <f>'Assessment 3'!Z5</f>
        <v>0</v>
      </c>
      <c r="AA47" s="82">
        <f>'Assessment 3'!AA5</f>
        <v>0</v>
      </c>
      <c r="AB47" s="82">
        <f>'Assessment 3'!AB5</f>
        <v>0</v>
      </c>
      <c r="AC47" s="82">
        <f>'Assessment 3'!AC5</f>
        <v>0</v>
      </c>
      <c r="AD47" s="82">
        <f>'Assessment 3'!AD5</f>
        <v>0</v>
      </c>
      <c r="AE47" s="82">
        <f>'Assessment 3'!AE5</f>
        <v>0</v>
      </c>
      <c r="AF47" s="82">
        <f>'Assessment 3'!AF5</f>
        <v>0</v>
      </c>
      <c r="AG47" s="82">
        <f>'Assessment 3'!AG5</f>
        <v>0</v>
      </c>
      <c r="AH47" s="82">
        <f>'Assessment 3'!AH5</f>
        <v>0</v>
      </c>
      <c r="AI47" s="82">
        <f>'Assessment 3'!AI5</f>
        <v>0</v>
      </c>
      <c r="AJ47" s="82">
        <f>'Assessment 3'!AJ5</f>
        <v>0</v>
      </c>
      <c r="AK47" s="82">
        <f>'Assessment 3'!AK5</f>
        <v>0</v>
      </c>
      <c r="AL47" s="82">
        <f>'Assessment 3'!AL5</f>
        <v>0</v>
      </c>
      <c r="AM47" s="15">
        <f t="shared" si="11"/>
        <v>11</v>
      </c>
      <c r="AN47" s="149"/>
      <c r="AO47" s="149"/>
    </row>
    <row r="48" spans="1:41" ht="38.25" customHeight="1" x14ac:dyDescent="0.3">
      <c r="A48" s="79">
        <f>'Assessment 3'!A6</f>
        <v>8</v>
      </c>
      <c r="B48" s="80" t="str">
        <f>'Assessment 3'!B6</f>
        <v>Identifies, recognises and estimates ‘more’ or ‘less’ in the real-life context and/or play</v>
      </c>
      <c r="C48" s="31">
        <f>'Assessment 3'!C6</f>
        <v>31</v>
      </c>
      <c r="D48" s="160"/>
      <c r="E48" s="83">
        <f>'Assessment 3'!E6</f>
        <v>4</v>
      </c>
      <c r="F48" s="83">
        <f>'Assessment 3'!F6</f>
        <v>1</v>
      </c>
      <c r="G48" s="83">
        <f>'Assessment 3'!G6</f>
        <v>2</v>
      </c>
      <c r="H48" s="83">
        <f>'Assessment 3'!H6</f>
        <v>2</v>
      </c>
      <c r="I48" s="83">
        <f>'Assessment 3'!I6</f>
        <v>0</v>
      </c>
      <c r="J48" s="83">
        <f>'Assessment 3'!J6</f>
        <v>0</v>
      </c>
      <c r="K48" s="83">
        <f>'Assessment 3'!K6</f>
        <v>0</v>
      </c>
      <c r="L48" s="83">
        <f>'Assessment 3'!L6</f>
        <v>0</v>
      </c>
      <c r="M48" s="83">
        <f>'Assessment 3'!M6</f>
        <v>0</v>
      </c>
      <c r="N48" s="83">
        <f>'Assessment 3'!N6</f>
        <v>0</v>
      </c>
      <c r="O48" s="83">
        <f>'Assessment 3'!O6</f>
        <v>0</v>
      </c>
      <c r="P48" s="83">
        <f>'Assessment 3'!P6</f>
        <v>0</v>
      </c>
      <c r="Q48" s="83">
        <f>'Assessment 3'!Q6</f>
        <v>0</v>
      </c>
      <c r="R48" s="83">
        <f>'Assessment 3'!R6</f>
        <v>0</v>
      </c>
      <c r="S48" s="83">
        <f>'Assessment 3'!S6</f>
        <v>0</v>
      </c>
      <c r="T48" s="83">
        <f>'Assessment 3'!T6</f>
        <v>0</v>
      </c>
      <c r="U48" s="83">
        <f>'Assessment 3'!U6</f>
        <v>0</v>
      </c>
      <c r="V48" s="83">
        <f>'Assessment 3'!V6</f>
        <v>0</v>
      </c>
      <c r="W48" s="83">
        <f>'Assessment 3'!W6</f>
        <v>0</v>
      </c>
      <c r="X48" s="83">
        <f>'Assessment 3'!X6</f>
        <v>0</v>
      </c>
      <c r="Y48" s="83">
        <f>'Assessment 3'!Y6</f>
        <v>0</v>
      </c>
      <c r="Z48" s="83">
        <f>'Assessment 3'!Z6</f>
        <v>0</v>
      </c>
      <c r="AA48" s="83">
        <f>'Assessment 3'!AA6</f>
        <v>0</v>
      </c>
      <c r="AB48" s="83">
        <f>'Assessment 3'!AB6</f>
        <v>0</v>
      </c>
      <c r="AC48" s="83">
        <f>'Assessment 3'!AC6</f>
        <v>0</v>
      </c>
      <c r="AD48" s="83">
        <f>'Assessment 3'!AD6</f>
        <v>0</v>
      </c>
      <c r="AE48" s="83">
        <f>'Assessment 3'!AE6</f>
        <v>0</v>
      </c>
      <c r="AF48" s="83">
        <f>'Assessment 3'!AF6</f>
        <v>0</v>
      </c>
      <c r="AG48" s="83">
        <f>'Assessment 3'!AG6</f>
        <v>0</v>
      </c>
      <c r="AH48" s="83">
        <f>'Assessment 3'!AH6</f>
        <v>0</v>
      </c>
      <c r="AI48" s="83">
        <f>'Assessment 3'!AI6</f>
        <v>0</v>
      </c>
      <c r="AJ48" s="83">
        <f>'Assessment 3'!AJ6</f>
        <v>0</v>
      </c>
      <c r="AK48" s="83">
        <f>'Assessment 3'!AK6</f>
        <v>0</v>
      </c>
      <c r="AL48" s="83">
        <f>'Assessment 3'!AL6</f>
        <v>0</v>
      </c>
      <c r="AM48" s="15">
        <f t="shared" si="11"/>
        <v>9</v>
      </c>
      <c r="AN48" s="149"/>
      <c r="AO48" s="149"/>
    </row>
    <row r="49" spans="1:41" ht="36.75" customHeight="1" x14ac:dyDescent="0.3">
      <c r="A49" s="79">
        <f>'Assessment 3'!A7</f>
        <v>8</v>
      </c>
      <c r="B49" s="80" t="str">
        <f>'Assessment 3'!B7</f>
        <v>Explains ordinality using the language of after, before and in-between</v>
      </c>
      <c r="C49" s="31">
        <f>'Assessment 3'!C7</f>
        <v>32</v>
      </c>
      <c r="D49" s="161"/>
      <c r="E49" s="82">
        <f>'Assessment 3'!E7</f>
        <v>3</v>
      </c>
      <c r="F49" s="82">
        <f>'Assessment 3'!F7</f>
        <v>3</v>
      </c>
      <c r="G49" s="82">
        <f>'Assessment 3'!G7</f>
        <v>4</v>
      </c>
      <c r="H49" s="82">
        <f>'Assessment 3'!H7</f>
        <v>4</v>
      </c>
      <c r="I49" s="82">
        <f>'Assessment 3'!I7</f>
        <v>0</v>
      </c>
      <c r="J49" s="82">
        <f>'Assessment 3'!J7</f>
        <v>0</v>
      </c>
      <c r="K49" s="82">
        <f>'Assessment 3'!K7</f>
        <v>0</v>
      </c>
      <c r="L49" s="82">
        <f>'Assessment 3'!L7</f>
        <v>0</v>
      </c>
      <c r="M49" s="82">
        <f>'Assessment 3'!M7</f>
        <v>0</v>
      </c>
      <c r="N49" s="82">
        <f>'Assessment 3'!N7</f>
        <v>0</v>
      </c>
      <c r="O49" s="82">
        <f>'Assessment 3'!O7</f>
        <v>0</v>
      </c>
      <c r="P49" s="82">
        <f>'Assessment 3'!P7</f>
        <v>0</v>
      </c>
      <c r="Q49" s="82">
        <f>'Assessment 3'!Q7</f>
        <v>0</v>
      </c>
      <c r="R49" s="82">
        <f>'Assessment 3'!R7</f>
        <v>0</v>
      </c>
      <c r="S49" s="82">
        <f>'Assessment 3'!S7</f>
        <v>0</v>
      </c>
      <c r="T49" s="82">
        <f>'Assessment 3'!T7</f>
        <v>0</v>
      </c>
      <c r="U49" s="82">
        <f>'Assessment 3'!U7</f>
        <v>0</v>
      </c>
      <c r="V49" s="82">
        <f>'Assessment 3'!V7</f>
        <v>0</v>
      </c>
      <c r="W49" s="82">
        <f>'Assessment 3'!W7</f>
        <v>0</v>
      </c>
      <c r="X49" s="82">
        <f>'Assessment 3'!X7</f>
        <v>0</v>
      </c>
      <c r="Y49" s="82">
        <f>'Assessment 3'!Y7</f>
        <v>0</v>
      </c>
      <c r="Z49" s="82">
        <f>'Assessment 3'!Z7</f>
        <v>0</v>
      </c>
      <c r="AA49" s="82">
        <f>'Assessment 3'!AA7</f>
        <v>0</v>
      </c>
      <c r="AB49" s="82">
        <f>'Assessment 3'!AB7</f>
        <v>0</v>
      </c>
      <c r="AC49" s="82">
        <f>'Assessment 3'!AC7</f>
        <v>0</v>
      </c>
      <c r="AD49" s="82">
        <f>'Assessment 3'!AD7</f>
        <v>0</v>
      </c>
      <c r="AE49" s="82">
        <f>'Assessment 3'!AE7</f>
        <v>0</v>
      </c>
      <c r="AF49" s="82">
        <f>'Assessment 3'!AF7</f>
        <v>0</v>
      </c>
      <c r="AG49" s="82">
        <f>'Assessment 3'!AG7</f>
        <v>0</v>
      </c>
      <c r="AH49" s="82">
        <f>'Assessment 3'!AH7</f>
        <v>0</v>
      </c>
      <c r="AI49" s="82">
        <f>'Assessment 3'!AI7</f>
        <v>0</v>
      </c>
      <c r="AJ49" s="82">
        <f>'Assessment 3'!AJ7</f>
        <v>0</v>
      </c>
      <c r="AK49" s="82">
        <f>'Assessment 3'!AK7</f>
        <v>0</v>
      </c>
      <c r="AL49" s="82">
        <f>'Assessment 3'!AL7</f>
        <v>0</v>
      </c>
      <c r="AM49" s="16">
        <f t="shared" si="11"/>
        <v>14</v>
      </c>
      <c r="AN49" s="149"/>
      <c r="AO49" s="149"/>
    </row>
    <row r="50" spans="1:41" ht="28.8" customHeight="1" x14ac:dyDescent="0.3">
      <c r="A50" s="72">
        <f>'Assessment 3'!A8</f>
        <v>9</v>
      </c>
      <c r="B50" s="74" t="str">
        <f>'Assessment 3'!B8</f>
        <v>Identifies shapes in a variety of different orientations</v>
      </c>
      <c r="C50" s="31">
        <f>'Assessment 3'!C8</f>
        <v>33</v>
      </c>
      <c r="D50" s="159" t="str">
        <f>'Assessment 3'!D8</f>
        <v>SS.SAL
SS.T</v>
      </c>
      <c r="E50" s="73">
        <f>'Assessment 3'!E8</f>
        <v>3</v>
      </c>
      <c r="F50" s="73">
        <f>'Assessment 3'!F8</f>
        <v>0</v>
      </c>
      <c r="G50" s="73">
        <f>'Assessment 3'!G8</f>
        <v>1</v>
      </c>
      <c r="H50" s="73">
        <f>'Assessment 3'!H8</f>
        <v>4</v>
      </c>
      <c r="I50" s="73">
        <f>'Assessment 3'!I8</f>
        <v>0</v>
      </c>
      <c r="J50" s="73">
        <f>'Assessment 3'!J8</f>
        <v>0</v>
      </c>
      <c r="K50" s="73">
        <f>'Assessment 3'!K8</f>
        <v>0</v>
      </c>
      <c r="L50" s="73">
        <f>'Assessment 3'!L8</f>
        <v>0</v>
      </c>
      <c r="M50" s="73">
        <f>'Assessment 3'!M8</f>
        <v>0</v>
      </c>
      <c r="N50" s="73">
        <f>'Assessment 3'!N8</f>
        <v>0</v>
      </c>
      <c r="O50" s="73">
        <f>'Assessment 3'!O8</f>
        <v>0</v>
      </c>
      <c r="P50" s="73">
        <f>'Assessment 3'!P8</f>
        <v>0</v>
      </c>
      <c r="Q50" s="73">
        <f>'Assessment 3'!Q8</f>
        <v>0</v>
      </c>
      <c r="R50" s="73">
        <f>'Assessment 3'!R8</f>
        <v>0</v>
      </c>
      <c r="S50" s="73">
        <f>'Assessment 3'!S8</f>
        <v>0</v>
      </c>
      <c r="T50" s="73">
        <f>'Assessment 3'!T8</f>
        <v>0</v>
      </c>
      <c r="U50" s="73">
        <f>'Assessment 3'!U8</f>
        <v>0</v>
      </c>
      <c r="V50" s="73">
        <f>'Assessment 3'!V8</f>
        <v>0</v>
      </c>
      <c r="W50" s="73">
        <f>'Assessment 3'!W8</f>
        <v>0</v>
      </c>
      <c r="X50" s="73">
        <f>'Assessment 3'!X8</f>
        <v>0</v>
      </c>
      <c r="Y50" s="73">
        <f>'Assessment 3'!Y8</f>
        <v>0</v>
      </c>
      <c r="Z50" s="73">
        <f>'Assessment 3'!Z8</f>
        <v>0</v>
      </c>
      <c r="AA50" s="73">
        <f>'Assessment 3'!AA8</f>
        <v>0</v>
      </c>
      <c r="AB50" s="73">
        <f>'Assessment 3'!AB8</f>
        <v>0</v>
      </c>
      <c r="AC50" s="73">
        <f>'Assessment 3'!AC8</f>
        <v>0</v>
      </c>
      <c r="AD50" s="73">
        <f>'Assessment 3'!AD8</f>
        <v>0</v>
      </c>
      <c r="AE50" s="73">
        <f>'Assessment 3'!AE8</f>
        <v>0</v>
      </c>
      <c r="AF50" s="73">
        <f>'Assessment 3'!AF8</f>
        <v>0</v>
      </c>
      <c r="AG50" s="73">
        <f>'Assessment 3'!AG8</f>
        <v>0</v>
      </c>
      <c r="AH50" s="73">
        <f>'Assessment 3'!AH8</f>
        <v>0</v>
      </c>
      <c r="AI50" s="73">
        <f>'Assessment 3'!AI8</f>
        <v>0</v>
      </c>
      <c r="AJ50" s="73">
        <f>'Assessment 3'!AJ8</f>
        <v>0</v>
      </c>
      <c r="AK50" s="73">
        <f>'Assessment 3'!AK8</f>
        <v>0</v>
      </c>
      <c r="AL50" s="73">
        <f>'Assessment 3'!AL8</f>
        <v>0</v>
      </c>
      <c r="AM50" s="15">
        <f t="shared" si="11"/>
        <v>8</v>
      </c>
      <c r="AN50" s="149"/>
      <c r="AO50" s="149"/>
    </row>
    <row r="51" spans="1:41" ht="27" customHeight="1" x14ac:dyDescent="0.3">
      <c r="A51" s="72">
        <f>'Assessment 3'!A9</f>
        <v>9</v>
      </c>
      <c r="B51" s="74" t="str">
        <f>'Assessment 3'!B9</f>
        <v>Visualises how a shape will look when moved</v>
      </c>
      <c r="C51" s="31">
        <f>'Assessment 3'!C9</f>
        <v>34</v>
      </c>
      <c r="D51" s="223"/>
      <c r="E51" s="73">
        <f>'Assessment 3'!E9</f>
        <v>2</v>
      </c>
      <c r="F51" s="73">
        <f>'Assessment 3'!F9</f>
        <v>2</v>
      </c>
      <c r="G51" s="73">
        <f>'Assessment 3'!G9</f>
        <v>3</v>
      </c>
      <c r="H51" s="73">
        <f>'Assessment 3'!H9</f>
        <v>3</v>
      </c>
      <c r="I51" s="73">
        <f>'Assessment 3'!I9</f>
        <v>0</v>
      </c>
      <c r="J51" s="73">
        <f>'Assessment 3'!J9</f>
        <v>0</v>
      </c>
      <c r="K51" s="73">
        <f>'Assessment 3'!K9</f>
        <v>0</v>
      </c>
      <c r="L51" s="73">
        <f>'Assessment 3'!L9</f>
        <v>0</v>
      </c>
      <c r="M51" s="73">
        <f>'Assessment 3'!M9</f>
        <v>0</v>
      </c>
      <c r="N51" s="73">
        <f>'Assessment 3'!N9</f>
        <v>0</v>
      </c>
      <c r="O51" s="73">
        <f>'Assessment 3'!O9</f>
        <v>0</v>
      </c>
      <c r="P51" s="73">
        <f>'Assessment 3'!P9</f>
        <v>0</v>
      </c>
      <c r="Q51" s="73">
        <f>'Assessment 3'!Q9</f>
        <v>0</v>
      </c>
      <c r="R51" s="73">
        <f>'Assessment 3'!R9</f>
        <v>0</v>
      </c>
      <c r="S51" s="73">
        <f>'Assessment 3'!S9</f>
        <v>0</v>
      </c>
      <c r="T51" s="73">
        <f>'Assessment 3'!T9</f>
        <v>0</v>
      </c>
      <c r="U51" s="73">
        <f>'Assessment 3'!U9</f>
        <v>0</v>
      </c>
      <c r="V51" s="73">
        <f>'Assessment 3'!V9</f>
        <v>0</v>
      </c>
      <c r="W51" s="73">
        <f>'Assessment 3'!W9</f>
        <v>0</v>
      </c>
      <c r="X51" s="73">
        <f>'Assessment 3'!X9</f>
        <v>0</v>
      </c>
      <c r="Y51" s="73">
        <f>'Assessment 3'!Y9</f>
        <v>0</v>
      </c>
      <c r="Z51" s="73">
        <f>'Assessment 3'!Z9</f>
        <v>0</v>
      </c>
      <c r="AA51" s="73">
        <f>'Assessment 3'!AA9</f>
        <v>0</v>
      </c>
      <c r="AB51" s="73">
        <f>'Assessment 3'!AB9</f>
        <v>0</v>
      </c>
      <c r="AC51" s="73">
        <f>'Assessment 3'!AC9</f>
        <v>0</v>
      </c>
      <c r="AD51" s="73">
        <f>'Assessment 3'!AD9</f>
        <v>0</v>
      </c>
      <c r="AE51" s="73">
        <f>'Assessment 3'!AE9</f>
        <v>0</v>
      </c>
      <c r="AF51" s="73">
        <f>'Assessment 3'!AF9</f>
        <v>0</v>
      </c>
      <c r="AG51" s="73">
        <f>'Assessment 3'!AG9</f>
        <v>0</v>
      </c>
      <c r="AH51" s="73">
        <f>'Assessment 3'!AH9</f>
        <v>0</v>
      </c>
      <c r="AI51" s="73">
        <f>'Assessment 3'!AI9</f>
        <v>0</v>
      </c>
      <c r="AJ51" s="73">
        <f>'Assessment 3'!AJ9</f>
        <v>0</v>
      </c>
      <c r="AK51" s="73">
        <f>'Assessment 3'!AK9</f>
        <v>0</v>
      </c>
      <c r="AL51" s="73">
        <f>'Assessment 3'!AL9</f>
        <v>0</v>
      </c>
      <c r="AM51" s="15">
        <f t="shared" si="11"/>
        <v>10</v>
      </c>
      <c r="AN51" s="149"/>
      <c r="AO51" s="149"/>
    </row>
    <row r="52" spans="1:41" ht="26.4" customHeight="1" x14ac:dyDescent="0.3">
      <c r="A52" s="75">
        <f>'Assessment 3'!A10</f>
        <v>10</v>
      </c>
      <c r="B52" s="76" t="str">
        <f>'Assessment 3'!B10</f>
        <v>Orders and distinguishes between sets without counting</v>
      </c>
      <c r="C52" s="31">
        <f>'Assessment 3'!C10</f>
        <v>35</v>
      </c>
      <c r="D52" s="159" t="str">
        <f>'Assessment 3'!D10</f>
        <v>N.UN
N.NC
N.SO
A.PRR</v>
      </c>
      <c r="E52" s="78">
        <f>'Assessment 3'!E10</f>
        <v>2</v>
      </c>
      <c r="F52" s="78">
        <f>'Assessment 3'!F10</f>
        <v>0</v>
      </c>
      <c r="G52" s="78">
        <f>'Assessment 3'!G10</f>
        <v>1</v>
      </c>
      <c r="H52" s="78">
        <f>'Assessment 3'!H10</f>
        <v>3</v>
      </c>
      <c r="I52" s="78">
        <f>'Assessment 3'!I10</f>
        <v>0</v>
      </c>
      <c r="J52" s="78">
        <f>'Assessment 3'!J10</f>
        <v>0</v>
      </c>
      <c r="K52" s="78">
        <f>'Assessment 3'!K10</f>
        <v>0</v>
      </c>
      <c r="L52" s="78">
        <f>'Assessment 3'!L10</f>
        <v>0</v>
      </c>
      <c r="M52" s="78">
        <f>'Assessment 3'!M10</f>
        <v>0</v>
      </c>
      <c r="N52" s="78">
        <f>'Assessment 3'!N10</f>
        <v>0</v>
      </c>
      <c r="O52" s="78">
        <f>'Assessment 3'!O10</f>
        <v>0</v>
      </c>
      <c r="P52" s="78">
        <f>'Assessment 3'!P10</f>
        <v>0</v>
      </c>
      <c r="Q52" s="78">
        <f>'Assessment 3'!Q10</f>
        <v>0</v>
      </c>
      <c r="R52" s="78">
        <f>'Assessment 3'!R10</f>
        <v>0</v>
      </c>
      <c r="S52" s="78">
        <f>'Assessment 3'!S10</f>
        <v>0</v>
      </c>
      <c r="T52" s="78">
        <f>'Assessment 3'!T10</f>
        <v>0</v>
      </c>
      <c r="U52" s="78">
        <f>'Assessment 3'!U10</f>
        <v>0</v>
      </c>
      <c r="V52" s="78">
        <f>'Assessment 3'!V10</f>
        <v>0</v>
      </c>
      <c r="W52" s="78">
        <f>'Assessment 3'!W10</f>
        <v>0</v>
      </c>
      <c r="X52" s="78">
        <f>'Assessment 3'!X10</f>
        <v>0</v>
      </c>
      <c r="Y52" s="78">
        <f>'Assessment 3'!Y10</f>
        <v>0</v>
      </c>
      <c r="Z52" s="78">
        <f>'Assessment 3'!Z10</f>
        <v>0</v>
      </c>
      <c r="AA52" s="78">
        <f>'Assessment 3'!AA10</f>
        <v>0</v>
      </c>
      <c r="AB52" s="78">
        <f>'Assessment 3'!AB10</f>
        <v>0</v>
      </c>
      <c r="AC52" s="78">
        <f>'Assessment 3'!AC10</f>
        <v>0</v>
      </c>
      <c r="AD52" s="78">
        <f>'Assessment 3'!AD10</f>
        <v>0</v>
      </c>
      <c r="AE52" s="78">
        <f>'Assessment 3'!AE10</f>
        <v>0</v>
      </c>
      <c r="AF52" s="78">
        <f>'Assessment 3'!AF10</f>
        <v>0</v>
      </c>
      <c r="AG52" s="78">
        <f>'Assessment 3'!AG10</f>
        <v>0</v>
      </c>
      <c r="AH52" s="78">
        <f>'Assessment 3'!AH10</f>
        <v>0</v>
      </c>
      <c r="AI52" s="78">
        <f>'Assessment 3'!AI10</f>
        <v>0</v>
      </c>
      <c r="AJ52" s="78">
        <f>'Assessment 3'!AJ10</f>
        <v>0</v>
      </c>
      <c r="AK52" s="78">
        <f>'Assessment 3'!AK10</f>
        <v>0</v>
      </c>
      <c r="AL52" s="78">
        <f>'Assessment 3'!AL10</f>
        <v>0</v>
      </c>
      <c r="AM52" s="47">
        <f t="shared" si="11"/>
        <v>6</v>
      </c>
      <c r="AN52" s="149"/>
      <c r="AO52" s="149"/>
    </row>
    <row r="53" spans="1:41" ht="35.25" customHeight="1" x14ac:dyDescent="0.3">
      <c r="A53" s="75">
        <f>'Assessment 3'!A11</f>
        <v>10</v>
      </c>
      <c r="B53" s="76" t="str">
        <f>'Assessment 3'!B11</f>
        <v>Matches numerals to sets and to other numerals in a variety of contexts</v>
      </c>
      <c r="C53" s="31">
        <f>'Assessment 3'!C11</f>
        <v>36</v>
      </c>
      <c r="D53" s="160"/>
      <c r="E53" s="78">
        <f>'Assessment 3'!E11</f>
        <v>4</v>
      </c>
      <c r="F53" s="78">
        <f>'Assessment 3'!F11</f>
        <v>1</v>
      </c>
      <c r="G53" s="78">
        <f>'Assessment 3'!G11</f>
        <v>2</v>
      </c>
      <c r="H53" s="78">
        <f>'Assessment 3'!H11</f>
        <v>2</v>
      </c>
      <c r="I53" s="78">
        <f>'Assessment 3'!I11</f>
        <v>0</v>
      </c>
      <c r="J53" s="78">
        <f>'Assessment 3'!J11</f>
        <v>0</v>
      </c>
      <c r="K53" s="78">
        <f>'Assessment 3'!K11</f>
        <v>0</v>
      </c>
      <c r="L53" s="78">
        <f>'Assessment 3'!L11</f>
        <v>0</v>
      </c>
      <c r="M53" s="78">
        <f>'Assessment 3'!M11</f>
        <v>0</v>
      </c>
      <c r="N53" s="78">
        <f>'Assessment 3'!N11</f>
        <v>0</v>
      </c>
      <c r="O53" s="78">
        <f>'Assessment 3'!O11</f>
        <v>0</v>
      </c>
      <c r="P53" s="78">
        <f>'Assessment 3'!P11</f>
        <v>0</v>
      </c>
      <c r="Q53" s="78">
        <f>'Assessment 3'!Q11</f>
        <v>0</v>
      </c>
      <c r="R53" s="78">
        <f>'Assessment 3'!R11</f>
        <v>0</v>
      </c>
      <c r="S53" s="78">
        <f>'Assessment 3'!S11</f>
        <v>0</v>
      </c>
      <c r="T53" s="78">
        <f>'Assessment 3'!T11</f>
        <v>0</v>
      </c>
      <c r="U53" s="78">
        <f>'Assessment 3'!U11</f>
        <v>0</v>
      </c>
      <c r="V53" s="78">
        <f>'Assessment 3'!V11</f>
        <v>0</v>
      </c>
      <c r="W53" s="78">
        <f>'Assessment 3'!W11</f>
        <v>0</v>
      </c>
      <c r="X53" s="78">
        <f>'Assessment 3'!X11</f>
        <v>0</v>
      </c>
      <c r="Y53" s="78">
        <f>'Assessment 3'!Y11</f>
        <v>0</v>
      </c>
      <c r="Z53" s="78">
        <f>'Assessment 3'!Z11</f>
        <v>0</v>
      </c>
      <c r="AA53" s="78">
        <f>'Assessment 3'!AA11</f>
        <v>0</v>
      </c>
      <c r="AB53" s="78">
        <f>'Assessment 3'!AB11</f>
        <v>0</v>
      </c>
      <c r="AC53" s="78">
        <f>'Assessment 3'!AC11</f>
        <v>0</v>
      </c>
      <c r="AD53" s="78">
        <f>'Assessment 3'!AD11</f>
        <v>0</v>
      </c>
      <c r="AE53" s="78">
        <f>'Assessment 3'!AE11</f>
        <v>0</v>
      </c>
      <c r="AF53" s="78">
        <f>'Assessment 3'!AF11</f>
        <v>0</v>
      </c>
      <c r="AG53" s="78">
        <f>'Assessment 3'!AG11</f>
        <v>0</v>
      </c>
      <c r="AH53" s="78">
        <f>'Assessment 3'!AH11</f>
        <v>0</v>
      </c>
      <c r="AI53" s="78">
        <f>'Assessment 3'!AI11</f>
        <v>0</v>
      </c>
      <c r="AJ53" s="78">
        <f>'Assessment 3'!AJ11</f>
        <v>0</v>
      </c>
      <c r="AK53" s="78">
        <f>'Assessment 3'!AK11</f>
        <v>0</v>
      </c>
      <c r="AL53" s="78">
        <f>'Assessment 3'!AL11</f>
        <v>0</v>
      </c>
      <c r="AM53" s="15">
        <f t="shared" si="11"/>
        <v>9</v>
      </c>
      <c r="AN53" s="149"/>
      <c r="AO53" s="149"/>
    </row>
    <row r="54" spans="1:41" ht="34.200000000000003" customHeight="1" x14ac:dyDescent="0.3">
      <c r="A54" s="75">
        <f>'Assessment 3'!A12</f>
        <v>10</v>
      </c>
      <c r="B54" s="76" t="str">
        <f>'Assessment 3'!B12</f>
        <v>Participates in grouping and swapping activities that involve making ten</v>
      </c>
      <c r="C54" s="31">
        <f>'Assessment 3'!C12</f>
        <v>37</v>
      </c>
      <c r="D54" s="160"/>
      <c r="E54" s="78">
        <f>'Assessment 3'!E12</f>
        <v>2</v>
      </c>
      <c r="F54" s="78">
        <f>'Assessment 3'!F12</f>
        <v>2</v>
      </c>
      <c r="G54" s="78">
        <f>'Assessment 3'!G12</f>
        <v>3</v>
      </c>
      <c r="H54" s="78">
        <f>'Assessment 3'!H12</f>
        <v>4</v>
      </c>
      <c r="I54" s="78">
        <f>'Assessment 3'!I12</f>
        <v>0</v>
      </c>
      <c r="J54" s="78">
        <f>'Assessment 3'!J12</f>
        <v>0</v>
      </c>
      <c r="K54" s="78">
        <f>'Assessment 3'!K12</f>
        <v>0</v>
      </c>
      <c r="L54" s="78">
        <f>'Assessment 3'!L12</f>
        <v>0</v>
      </c>
      <c r="M54" s="78">
        <f>'Assessment 3'!M12</f>
        <v>0</v>
      </c>
      <c r="N54" s="78">
        <f>'Assessment 3'!N12</f>
        <v>0</v>
      </c>
      <c r="O54" s="78">
        <f>'Assessment 3'!O12</f>
        <v>0</v>
      </c>
      <c r="P54" s="78">
        <f>'Assessment 3'!P12</f>
        <v>0</v>
      </c>
      <c r="Q54" s="78">
        <f>'Assessment 3'!Q12</f>
        <v>0</v>
      </c>
      <c r="R54" s="78">
        <f>'Assessment 3'!R12</f>
        <v>0</v>
      </c>
      <c r="S54" s="78">
        <f>'Assessment 3'!S12</f>
        <v>0</v>
      </c>
      <c r="T54" s="78">
        <f>'Assessment 3'!T12</f>
        <v>0</v>
      </c>
      <c r="U54" s="78">
        <f>'Assessment 3'!U12</f>
        <v>0</v>
      </c>
      <c r="V54" s="78">
        <f>'Assessment 3'!V12</f>
        <v>0</v>
      </c>
      <c r="W54" s="78">
        <f>'Assessment 3'!W12</f>
        <v>0</v>
      </c>
      <c r="X54" s="78">
        <f>'Assessment 3'!X12</f>
        <v>0</v>
      </c>
      <c r="Y54" s="78">
        <f>'Assessment 3'!Y12</f>
        <v>0</v>
      </c>
      <c r="Z54" s="78">
        <f>'Assessment 3'!Z12</f>
        <v>0</v>
      </c>
      <c r="AA54" s="78">
        <f>'Assessment 3'!AA12</f>
        <v>0</v>
      </c>
      <c r="AB54" s="78">
        <f>'Assessment 3'!AB12</f>
        <v>0</v>
      </c>
      <c r="AC54" s="78">
        <f>'Assessment 3'!AC12</f>
        <v>0</v>
      </c>
      <c r="AD54" s="78">
        <f>'Assessment 3'!AD12</f>
        <v>0</v>
      </c>
      <c r="AE54" s="78">
        <f>'Assessment 3'!AE12</f>
        <v>0</v>
      </c>
      <c r="AF54" s="78">
        <f>'Assessment 3'!AF12</f>
        <v>0</v>
      </c>
      <c r="AG54" s="78">
        <f>'Assessment 3'!AG12</f>
        <v>0</v>
      </c>
      <c r="AH54" s="78">
        <f>'Assessment 3'!AH12</f>
        <v>0</v>
      </c>
      <c r="AI54" s="78">
        <f>'Assessment 3'!AI12</f>
        <v>0</v>
      </c>
      <c r="AJ54" s="78">
        <f>'Assessment 3'!AJ12</f>
        <v>0</v>
      </c>
      <c r="AK54" s="78">
        <f>'Assessment 3'!AK12</f>
        <v>0</v>
      </c>
      <c r="AL54" s="78">
        <f>'Assessment 3'!AL12</f>
        <v>0</v>
      </c>
      <c r="AM54" s="15">
        <f t="shared" si="11"/>
        <v>11</v>
      </c>
      <c r="AN54" s="149"/>
      <c r="AO54" s="149"/>
    </row>
    <row r="55" spans="1:41" ht="28.8" customHeight="1" x14ac:dyDescent="0.3">
      <c r="A55" s="75">
        <f>'Assessment 3'!A13</f>
        <v>10</v>
      </c>
      <c r="B55" s="76" t="str">
        <f>'Assessment 3'!B13</f>
        <v>Uses comparative language to compare sets to at least 10</v>
      </c>
      <c r="C55" s="31">
        <f>'Assessment 3'!C13</f>
        <v>38</v>
      </c>
      <c r="D55" s="161"/>
      <c r="E55" s="78">
        <f>'Assessment 3'!E13</f>
        <v>4</v>
      </c>
      <c r="F55" s="78">
        <f>'Assessment 3'!F13</f>
        <v>1</v>
      </c>
      <c r="G55" s="78">
        <f>'Assessment 3'!G13</f>
        <v>2</v>
      </c>
      <c r="H55" s="78">
        <f>'Assessment 3'!H13</f>
        <v>2</v>
      </c>
      <c r="I55" s="78">
        <f>'Assessment 3'!I13</f>
        <v>0</v>
      </c>
      <c r="J55" s="78">
        <f>'Assessment 3'!J13</f>
        <v>0</v>
      </c>
      <c r="K55" s="78">
        <f>'Assessment 3'!K13</f>
        <v>0</v>
      </c>
      <c r="L55" s="78">
        <f>'Assessment 3'!L13</f>
        <v>0</v>
      </c>
      <c r="M55" s="78">
        <f>'Assessment 3'!M13</f>
        <v>0</v>
      </c>
      <c r="N55" s="78">
        <f>'Assessment 3'!N13</f>
        <v>0</v>
      </c>
      <c r="O55" s="78">
        <f>'Assessment 3'!O13</f>
        <v>0</v>
      </c>
      <c r="P55" s="78">
        <f>'Assessment 3'!P13</f>
        <v>0</v>
      </c>
      <c r="Q55" s="78">
        <f>'Assessment 3'!Q13</f>
        <v>0</v>
      </c>
      <c r="R55" s="78">
        <f>'Assessment 3'!R13</f>
        <v>0</v>
      </c>
      <c r="S55" s="78">
        <f>'Assessment 3'!S13</f>
        <v>0</v>
      </c>
      <c r="T55" s="78">
        <f>'Assessment 3'!T13</f>
        <v>0</v>
      </c>
      <c r="U55" s="78">
        <f>'Assessment 3'!U13</f>
        <v>0</v>
      </c>
      <c r="V55" s="78">
        <f>'Assessment 3'!V13</f>
        <v>0</v>
      </c>
      <c r="W55" s="78">
        <f>'Assessment 3'!W13</f>
        <v>0</v>
      </c>
      <c r="X55" s="78">
        <f>'Assessment 3'!X13</f>
        <v>0</v>
      </c>
      <c r="Y55" s="78">
        <f>'Assessment 3'!Y13</f>
        <v>0</v>
      </c>
      <c r="Z55" s="78">
        <f>'Assessment 3'!Z13</f>
        <v>0</v>
      </c>
      <c r="AA55" s="78">
        <f>'Assessment 3'!AA13</f>
        <v>0</v>
      </c>
      <c r="AB55" s="78">
        <f>'Assessment 3'!AB13</f>
        <v>0</v>
      </c>
      <c r="AC55" s="78">
        <f>'Assessment 3'!AC13</f>
        <v>0</v>
      </c>
      <c r="AD55" s="78">
        <f>'Assessment 3'!AD13</f>
        <v>0</v>
      </c>
      <c r="AE55" s="78">
        <f>'Assessment 3'!AE13</f>
        <v>0</v>
      </c>
      <c r="AF55" s="78">
        <f>'Assessment 3'!AF13</f>
        <v>0</v>
      </c>
      <c r="AG55" s="78">
        <f>'Assessment 3'!AG13</f>
        <v>0</v>
      </c>
      <c r="AH55" s="78">
        <f>'Assessment 3'!AH13</f>
        <v>0</v>
      </c>
      <c r="AI55" s="78">
        <f>'Assessment 3'!AI13</f>
        <v>0</v>
      </c>
      <c r="AJ55" s="78">
        <f>'Assessment 3'!AJ13</f>
        <v>0</v>
      </c>
      <c r="AK55" s="78">
        <f>'Assessment 3'!AK13</f>
        <v>0</v>
      </c>
      <c r="AL55" s="78">
        <f>'Assessment 3'!AL13</f>
        <v>0</v>
      </c>
      <c r="AM55" s="48">
        <f t="shared" si="11"/>
        <v>9</v>
      </c>
      <c r="AN55" s="149"/>
      <c r="AO55" s="149"/>
    </row>
    <row r="56" spans="1:41" ht="33.75" customHeight="1" x14ac:dyDescent="0.3">
      <c r="A56" s="42"/>
      <c r="B56" s="198"/>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49"/>
      <c r="AO56" s="149"/>
    </row>
    <row r="57" spans="1:41" ht="27.6" customHeight="1" x14ac:dyDescent="0.3">
      <c r="A57" s="177"/>
      <c r="B57" s="207" t="s">
        <v>10</v>
      </c>
      <c r="C57" s="208"/>
      <c r="D57" s="208"/>
      <c r="E57" s="86">
        <f t="shared" ref="E57:AL57" si="12">SUMIF($A44:$A55,8,E44:E55)</f>
        <v>23</v>
      </c>
      <c r="F57" s="86">
        <f t="shared" si="12"/>
        <v>8</v>
      </c>
      <c r="G57" s="86">
        <f t="shared" si="12"/>
        <v>14</v>
      </c>
      <c r="H57" s="86">
        <f t="shared" si="12"/>
        <v>17</v>
      </c>
      <c r="I57" s="86">
        <f t="shared" si="12"/>
        <v>0</v>
      </c>
      <c r="J57" s="86">
        <f t="shared" si="12"/>
        <v>0</v>
      </c>
      <c r="K57" s="86">
        <f t="shared" si="12"/>
        <v>0</v>
      </c>
      <c r="L57" s="86">
        <f t="shared" si="12"/>
        <v>0</v>
      </c>
      <c r="M57" s="86">
        <f t="shared" si="12"/>
        <v>0</v>
      </c>
      <c r="N57" s="86">
        <f t="shared" si="12"/>
        <v>0</v>
      </c>
      <c r="O57" s="86">
        <f t="shared" si="12"/>
        <v>0</v>
      </c>
      <c r="P57" s="86">
        <f t="shared" si="12"/>
        <v>0</v>
      </c>
      <c r="Q57" s="86">
        <f t="shared" si="12"/>
        <v>0</v>
      </c>
      <c r="R57" s="86">
        <f t="shared" si="12"/>
        <v>0</v>
      </c>
      <c r="S57" s="86">
        <f t="shared" si="12"/>
        <v>0</v>
      </c>
      <c r="T57" s="86">
        <f t="shared" si="12"/>
        <v>0</v>
      </c>
      <c r="U57" s="86">
        <f t="shared" si="12"/>
        <v>0</v>
      </c>
      <c r="V57" s="86">
        <f t="shared" si="12"/>
        <v>0</v>
      </c>
      <c r="W57" s="86">
        <f t="shared" si="12"/>
        <v>0</v>
      </c>
      <c r="X57" s="86">
        <f t="shared" si="12"/>
        <v>0</v>
      </c>
      <c r="Y57" s="86">
        <f t="shared" si="12"/>
        <v>0</v>
      </c>
      <c r="Z57" s="86">
        <f t="shared" si="12"/>
        <v>0</v>
      </c>
      <c r="AA57" s="86">
        <f t="shared" si="12"/>
        <v>0</v>
      </c>
      <c r="AB57" s="86">
        <f t="shared" si="12"/>
        <v>0</v>
      </c>
      <c r="AC57" s="86">
        <f t="shared" si="12"/>
        <v>0</v>
      </c>
      <c r="AD57" s="86">
        <f t="shared" si="12"/>
        <v>0</v>
      </c>
      <c r="AE57" s="86">
        <f t="shared" si="12"/>
        <v>0</v>
      </c>
      <c r="AF57" s="86">
        <f t="shared" si="12"/>
        <v>0</v>
      </c>
      <c r="AG57" s="86">
        <f t="shared" si="12"/>
        <v>0</v>
      </c>
      <c r="AH57" s="86">
        <f t="shared" si="12"/>
        <v>0</v>
      </c>
      <c r="AI57" s="86">
        <f t="shared" si="12"/>
        <v>0</v>
      </c>
      <c r="AJ57" s="86">
        <f t="shared" si="12"/>
        <v>0</v>
      </c>
      <c r="AK57" s="86">
        <f t="shared" si="12"/>
        <v>0</v>
      </c>
      <c r="AL57" s="130">
        <f t="shared" si="12"/>
        <v>0</v>
      </c>
      <c r="AM57" s="14"/>
      <c r="AN57" s="149"/>
      <c r="AO57" s="149"/>
    </row>
    <row r="58" spans="1:41" ht="25.2" customHeight="1" x14ac:dyDescent="0.3">
      <c r="A58" s="177"/>
      <c r="B58" s="209" t="s">
        <v>11</v>
      </c>
      <c r="C58" s="210"/>
      <c r="D58" s="210"/>
      <c r="E58" s="73">
        <f t="shared" ref="E58:AL58" si="13">SUMIF($A44:$A55,9,E44:E55)</f>
        <v>5</v>
      </c>
      <c r="F58" s="73">
        <f t="shared" si="13"/>
        <v>2</v>
      </c>
      <c r="G58" s="73">
        <f t="shared" si="13"/>
        <v>4</v>
      </c>
      <c r="H58" s="73">
        <f t="shared" si="13"/>
        <v>7</v>
      </c>
      <c r="I58" s="73">
        <f t="shared" si="13"/>
        <v>0</v>
      </c>
      <c r="J58" s="73">
        <f t="shared" si="13"/>
        <v>0</v>
      </c>
      <c r="K58" s="73">
        <f t="shared" si="13"/>
        <v>0</v>
      </c>
      <c r="L58" s="73">
        <f t="shared" si="13"/>
        <v>0</v>
      </c>
      <c r="M58" s="73">
        <f t="shared" si="13"/>
        <v>0</v>
      </c>
      <c r="N58" s="73">
        <f t="shared" si="13"/>
        <v>0</v>
      </c>
      <c r="O58" s="73">
        <f t="shared" si="13"/>
        <v>0</v>
      </c>
      <c r="P58" s="73">
        <f t="shared" si="13"/>
        <v>0</v>
      </c>
      <c r="Q58" s="73">
        <f t="shared" si="13"/>
        <v>0</v>
      </c>
      <c r="R58" s="73">
        <f t="shared" si="13"/>
        <v>0</v>
      </c>
      <c r="S58" s="73">
        <f t="shared" si="13"/>
        <v>0</v>
      </c>
      <c r="T58" s="73">
        <f t="shared" si="13"/>
        <v>0</v>
      </c>
      <c r="U58" s="73">
        <f t="shared" si="13"/>
        <v>0</v>
      </c>
      <c r="V58" s="73">
        <f t="shared" si="13"/>
        <v>0</v>
      </c>
      <c r="W58" s="73">
        <f t="shared" si="13"/>
        <v>0</v>
      </c>
      <c r="X58" s="73">
        <f t="shared" si="13"/>
        <v>0</v>
      </c>
      <c r="Y58" s="73">
        <f t="shared" si="13"/>
        <v>0</v>
      </c>
      <c r="Z58" s="73">
        <f t="shared" si="13"/>
        <v>0</v>
      </c>
      <c r="AA58" s="73">
        <f t="shared" si="13"/>
        <v>0</v>
      </c>
      <c r="AB58" s="73">
        <f t="shared" si="13"/>
        <v>0</v>
      </c>
      <c r="AC58" s="73">
        <f t="shared" si="13"/>
        <v>0</v>
      </c>
      <c r="AD58" s="73">
        <f t="shared" si="13"/>
        <v>0</v>
      </c>
      <c r="AE58" s="73">
        <f t="shared" si="13"/>
        <v>0</v>
      </c>
      <c r="AF58" s="73">
        <f t="shared" si="13"/>
        <v>0</v>
      </c>
      <c r="AG58" s="73">
        <f t="shared" si="13"/>
        <v>0</v>
      </c>
      <c r="AH58" s="73">
        <f t="shared" si="13"/>
        <v>0</v>
      </c>
      <c r="AI58" s="73">
        <f t="shared" si="13"/>
        <v>0</v>
      </c>
      <c r="AJ58" s="73">
        <f t="shared" si="13"/>
        <v>0</v>
      </c>
      <c r="AK58" s="73">
        <f t="shared" si="13"/>
        <v>0</v>
      </c>
      <c r="AL58" s="131">
        <f t="shared" si="13"/>
        <v>0</v>
      </c>
      <c r="AM58" s="14"/>
      <c r="AN58" s="149"/>
      <c r="AO58" s="149"/>
    </row>
    <row r="59" spans="1:41" ht="25.8" customHeight="1" x14ac:dyDescent="0.3">
      <c r="A59" s="177"/>
      <c r="B59" s="211" t="s">
        <v>12</v>
      </c>
      <c r="C59" s="212"/>
      <c r="D59" s="212"/>
      <c r="E59" s="77">
        <f t="shared" ref="E59:AL59" si="14">SUMIF($A44:$A55,10,E44:E55)</f>
        <v>12</v>
      </c>
      <c r="F59" s="77">
        <f t="shared" si="14"/>
        <v>4</v>
      </c>
      <c r="G59" s="77">
        <f t="shared" si="14"/>
        <v>8</v>
      </c>
      <c r="H59" s="77">
        <f t="shared" si="14"/>
        <v>11</v>
      </c>
      <c r="I59" s="77">
        <f t="shared" si="14"/>
        <v>0</v>
      </c>
      <c r="J59" s="77">
        <f t="shared" si="14"/>
        <v>0</v>
      </c>
      <c r="K59" s="77">
        <f t="shared" si="14"/>
        <v>0</v>
      </c>
      <c r="L59" s="77">
        <f t="shared" si="14"/>
        <v>0</v>
      </c>
      <c r="M59" s="77">
        <f t="shared" si="14"/>
        <v>0</v>
      </c>
      <c r="N59" s="77">
        <f t="shared" si="14"/>
        <v>0</v>
      </c>
      <c r="O59" s="77">
        <f t="shared" si="14"/>
        <v>0</v>
      </c>
      <c r="P59" s="77">
        <f t="shared" si="14"/>
        <v>0</v>
      </c>
      <c r="Q59" s="77">
        <f t="shared" si="14"/>
        <v>0</v>
      </c>
      <c r="R59" s="77">
        <f t="shared" si="14"/>
        <v>0</v>
      </c>
      <c r="S59" s="77">
        <f t="shared" si="14"/>
        <v>0</v>
      </c>
      <c r="T59" s="77">
        <f t="shared" si="14"/>
        <v>0</v>
      </c>
      <c r="U59" s="77">
        <f t="shared" si="14"/>
        <v>0</v>
      </c>
      <c r="V59" s="77">
        <f t="shared" si="14"/>
        <v>0</v>
      </c>
      <c r="W59" s="77">
        <f t="shared" si="14"/>
        <v>0</v>
      </c>
      <c r="X59" s="77">
        <f t="shared" si="14"/>
        <v>0</v>
      </c>
      <c r="Y59" s="77">
        <f t="shared" si="14"/>
        <v>0</v>
      </c>
      <c r="Z59" s="77">
        <f t="shared" si="14"/>
        <v>0</v>
      </c>
      <c r="AA59" s="77">
        <f t="shared" si="14"/>
        <v>0</v>
      </c>
      <c r="AB59" s="77">
        <f t="shared" si="14"/>
        <v>0</v>
      </c>
      <c r="AC59" s="77">
        <f t="shared" si="14"/>
        <v>0</v>
      </c>
      <c r="AD59" s="77">
        <f t="shared" si="14"/>
        <v>0</v>
      </c>
      <c r="AE59" s="77">
        <f t="shared" si="14"/>
        <v>0</v>
      </c>
      <c r="AF59" s="77">
        <f t="shared" si="14"/>
        <v>0</v>
      </c>
      <c r="AG59" s="77">
        <f t="shared" si="14"/>
        <v>0</v>
      </c>
      <c r="AH59" s="77">
        <f t="shared" si="14"/>
        <v>0</v>
      </c>
      <c r="AI59" s="77">
        <f t="shared" si="14"/>
        <v>0</v>
      </c>
      <c r="AJ59" s="77">
        <f t="shared" si="14"/>
        <v>0</v>
      </c>
      <c r="AK59" s="77">
        <f t="shared" si="14"/>
        <v>0</v>
      </c>
      <c r="AL59" s="132">
        <f t="shared" si="14"/>
        <v>0</v>
      </c>
      <c r="AM59" s="14"/>
      <c r="AN59" s="149"/>
      <c r="AO59" s="149"/>
    </row>
    <row r="60" spans="1:41" ht="27" customHeight="1" x14ac:dyDescent="0.3">
      <c r="A60" s="178"/>
      <c r="B60" s="172" t="s">
        <v>4</v>
      </c>
      <c r="C60" s="173"/>
      <c r="D60" s="174"/>
      <c r="E60" s="13">
        <f>SUM(E44:E49,E50,E51:E55)</f>
        <v>40</v>
      </c>
      <c r="F60" s="13">
        <f>SUM(F44:F49,F50,F51:F55)</f>
        <v>14</v>
      </c>
      <c r="G60" s="13">
        <f>SUM(G44:G49,G50,G51:G55)</f>
        <v>26</v>
      </c>
      <c r="H60" s="13">
        <f>SUM(H44:H49,H50,H51:H55)</f>
        <v>35</v>
      </c>
      <c r="I60" s="13">
        <f t="shared" ref="I60:AK60" si="15">SUM(I44:I49,I50,I51:I55)</f>
        <v>0</v>
      </c>
      <c r="J60" s="13">
        <f t="shared" si="15"/>
        <v>0</v>
      </c>
      <c r="K60" s="13">
        <f t="shared" si="15"/>
        <v>0</v>
      </c>
      <c r="L60" s="13">
        <f t="shared" si="15"/>
        <v>0</v>
      </c>
      <c r="M60" s="13">
        <f t="shared" si="15"/>
        <v>0</v>
      </c>
      <c r="N60" s="13">
        <f>SUM(N44:N49,N50,N51:N55)</f>
        <v>0</v>
      </c>
      <c r="O60" s="13">
        <f t="shared" si="15"/>
        <v>0</v>
      </c>
      <c r="P60" s="13">
        <f t="shared" si="15"/>
        <v>0</v>
      </c>
      <c r="Q60" s="13">
        <f t="shared" si="15"/>
        <v>0</v>
      </c>
      <c r="R60" s="13">
        <f t="shared" si="15"/>
        <v>0</v>
      </c>
      <c r="S60" s="13">
        <f t="shared" si="15"/>
        <v>0</v>
      </c>
      <c r="T60" s="13">
        <f t="shared" si="15"/>
        <v>0</v>
      </c>
      <c r="U60" s="13">
        <f t="shared" si="15"/>
        <v>0</v>
      </c>
      <c r="V60" s="13">
        <f t="shared" si="15"/>
        <v>0</v>
      </c>
      <c r="W60" s="13">
        <f t="shared" si="15"/>
        <v>0</v>
      </c>
      <c r="X60" s="13">
        <f>SUM(X44:X49,X50,X51:X55)</f>
        <v>0</v>
      </c>
      <c r="Y60" s="13">
        <f t="shared" si="15"/>
        <v>0</v>
      </c>
      <c r="Z60" s="13">
        <f t="shared" si="15"/>
        <v>0</v>
      </c>
      <c r="AA60" s="13">
        <f t="shared" si="15"/>
        <v>0</v>
      </c>
      <c r="AB60" s="13">
        <f t="shared" si="15"/>
        <v>0</v>
      </c>
      <c r="AC60" s="13">
        <f t="shared" si="15"/>
        <v>0</v>
      </c>
      <c r="AD60" s="13">
        <f t="shared" si="15"/>
        <v>0</v>
      </c>
      <c r="AE60" s="13">
        <f t="shared" si="15"/>
        <v>0</v>
      </c>
      <c r="AF60" s="13">
        <f t="shared" si="15"/>
        <v>0</v>
      </c>
      <c r="AG60" s="13">
        <f t="shared" si="15"/>
        <v>0</v>
      </c>
      <c r="AH60" s="13">
        <f t="shared" si="15"/>
        <v>0</v>
      </c>
      <c r="AI60" s="13">
        <f t="shared" si="15"/>
        <v>0</v>
      </c>
      <c r="AJ60" s="13">
        <f t="shared" si="15"/>
        <v>0</v>
      </c>
      <c r="AK60" s="13">
        <f t="shared" si="15"/>
        <v>0</v>
      </c>
      <c r="AL60" s="13">
        <f>SUM(AL44:AL49,AL50,AL51:AL55)</f>
        <v>0</v>
      </c>
      <c r="AM60" s="53"/>
      <c r="AN60" s="149"/>
      <c r="AO60" s="149"/>
    </row>
    <row r="61" spans="1:41" x14ac:dyDescent="0.3">
      <c r="A61" s="231"/>
      <c r="B61" s="231"/>
      <c r="C61" s="231"/>
      <c r="D61" s="231"/>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149"/>
      <c r="AO61" s="149"/>
    </row>
    <row r="62" spans="1:41" ht="36" customHeight="1" x14ac:dyDescent="0.3">
      <c r="A62" s="235" t="s">
        <v>21</v>
      </c>
      <c r="B62" s="235"/>
      <c r="C62" s="235"/>
      <c r="D62" s="235"/>
      <c r="E62" s="235"/>
      <c r="F62" s="235"/>
      <c r="G62" s="235"/>
      <c r="H62" s="235"/>
      <c r="I62" s="235"/>
      <c r="J62" s="235"/>
      <c r="K62" s="235"/>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6"/>
      <c r="AN62" s="149"/>
      <c r="AO62" s="149"/>
    </row>
    <row r="63" spans="1:41" ht="24.75" customHeight="1" x14ac:dyDescent="0.3">
      <c r="A63" s="89">
        <f>'Assessment 4'!A2</f>
        <v>11</v>
      </c>
      <c r="B63" s="87" t="str">
        <f>'Assessment 4'!B2</f>
        <v xml:space="preserve">Explores and identifies the different attributes </v>
      </c>
      <c r="C63" s="31">
        <f>'Assessment 4'!C2</f>
        <v>39</v>
      </c>
      <c r="D63" s="162" t="str">
        <f>'Assessment 4'!D2</f>
        <v>M.M</v>
      </c>
      <c r="E63" s="90">
        <f>'Assessment 4'!E2</f>
        <v>2</v>
      </c>
      <c r="F63" s="90">
        <f>'Assessment 4'!F2</f>
        <v>4</v>
      </c>
      <c r="G63" s="90">
        <f>'Assessment 4'!G2</f>
        <v>3</v>
      </c>
      <c r="H63" s="90">
        <f>'Assessment 4'!H2</f>
        <v>1</v>
      </c>
      <c r="I63" s="90">
        <f>'Assessment 4'!I2</f>
        <v>0</v>
      </c>
      <c r="J63" s="90">
        <f>'Assessment 4'!J2</f>
        <v>0</v>
      </c>
      <c r="K63" s="90">
        <f>'Assessment 4'!K2</f>
        <v>0</v>
      </c>
      <c r="L63" s="90">
        <f>'Assessment 4'!L2</f>
        <v>0</v>
      </c>
      <c r="M63" s="90">
        <f>'Assessment 4'!M2</f>
        <v>0</v>
      </c>
      <c r="N63" s="90">
        <f>'Assessment 4'!N2</f>
        <v>0</v>
      </c>
      <c r="O63" s="90">
        <f>'Assessment 4'!O2</f>
        <v>0</v>
      </c>
      <c r="P63" s="90">
        <f>'Assessment 4'!P2</f>
        <v>0</v>
      </c>
      <c r="Q63" s="90">
        <f>'Assessment 4'!Q2</f>
        <v>0</v>
      </c>
      <c r="R63" s="90">
        <f>'Assessment 4'!R2</f>
        <v>0</v>
      </c>
      <c r="S63" s="90">
        <f>'Assessment 4'!S2</f>
        <v>0</v>
      </c>
      <c r="T63" s="90">
        <f>'Assessment 4'!T2</f>
        <v>0</v>
      </c>
      <c r="U63" s="90">
        <f>'Assessment 4'!U2</f>
        <v>0</v>
      </c>
      <c r="V63" s="90">
        <f>'Assessment 4'!V2</f>
        <v>0</v>
      </c>
      <c r="W63" s="90">
        <f>'Assessment 4'!W2</f>
        <v>0</v>
      </c>
      <c r="X63" s="90">
        <f>'Assessment 4'!X2</f>
        <v>0</v>
      </c>
      <c r="Y63" s="90">
        <f>'Assessment 4'!Y2</f>
        <v>0</v>
      </c>
      <c r="Z63" s="90">
        <f>'Assessment 4'!Z2</f>
        <v>0</v>
      </c>
      <c r="AA63" s="90">
        <f>'Assessment 4'!AA2</f>
        <v>0</v>
      </c>
      <c r="AB63" s="90">
        <f>'Assessment 4'!AB2</f>
        <v>0</v>
      </c>
      <c r="AC63" s="90">
        <f>'Assessment 4'!AC2</f>
        <v>0</v>
      </c>
      <c r="AD63" s="90">
        <f>'Assessment 4'!AD2</f>
        <v>0</v>
      </c>
      <c r="AE63" s="90">
        <f>'Assessment 4'!AE2</f>
        <v>0</v>
      </c>
      <c r="AF63" s="90">
        <f>'Assessment 4'!AF2</f>
        <v>0</v>
      </c>
      <c r="AG63" s="90">
        <f>'Assessment 4'!AG2</f>
        <v>0</v>
      </c>
      <c r="AH63" s="90">
        <f>'Assessment 4'!AH2</f>
        <v>0</v>
      </c>
      <c r="AI63" s="90">
        <f>'Assessment 4'!AI2</f>
        <v>0</v>
      </c>
      <c r="AJ63" s="90">
        <f>'Assessment 4'!AJ2</f>
        <v>0</v>
      </c>
      <c r="AK63" s="90">
        <f>'Assessment 4'!AK2</f>
        <v>0</v>
      </c>
      <c r="AL63" s="90">
        <f>'Assessment 4'!AL2</f>
        <v>0</v>
      </c>
      <c r="AM63" s="15">
        <f t="shared" ref="AM63:AM77" si="16">SUM(E63:AL63)</f>
        <v>10</v>
      </c>
      <c r="AN63" s="149"/>
      <c r="AO63" s="149"/>
    </row>
    <row r="64" spans="1:41" ht="52.5" customHeight="1" x14ac:dyDescent="0.3">
      <c r="A64" s="89">
        <f>'Assessment 4'!A3</f>
        <v>11</v>
      </c>
      <c r="B64" s="87" t="str">
        <f>'Assessment 4'!B3</f>
        <v>Makes direct comparisons of objects, containers or surfaces to compare measurable attributes and develop an understanding of same</v>
      </c>
      <c r="C64" s="31">
        <f>'Assessment 4'!C3</f>
        <v>40</v>
      </c>
      <c r="D64" s="160"/>
      <c r="E64" s="91">
        <f>'Assessment 4'!E3</f>
        <v>2</v>
      </c>
      <c r="F64" s="91">
        <f>'Assessment 4'!F3</f>
        <v>4</v>
      </c>
      <c r="G64" s="91">
        <f>'Assessment 4'!G3</f>
        <v>4</v>
      </c>
      <c r="H64" s="91">
        <f>'Assessment 4'!H3</f>
        <v>0</v>
      </c>
      <c r="I64" s="91">
        <f>'Assessment 4'!I3</f>
        <v>0</v>
      </c>
      <c r="J64" s="91">
        <f>'Assessment 4'!J3</f>
        <v>0</v>
      </c>
      <c r="K64" s="91">
        <f>'Assessment 4'!K3</f>
        <v>0</v>
      </c>
      <c r="L64" s="91">
        <f>'Assessment 4'!L3</f>
        <v>0</v>
      </c>
      <c r="M64" s="91">
        <f>'Assessment 4'!M3</f>
        <v>0</v>
      </c>
      <c r="N64" s="91">
        <f>'Assessment 4'!N3</f>
        <v>0</v>
      </c>
      <c r="O64" s="91">
        <f>'Assessment 4'!O3</f>
        <v>0</v>
      </c>
      <c r="P64" s="91">
        <f>'Assessment 4'!P3</f>
        <v>0</v>
      </c>
      <c r="Q64" s="91">
        <f>'Assessment 4'!Q3</f>
        <v>0</v>
      </c>
      <c r="R64" s="91">
        <f>'Assessment 4'!R3</f>
        <v>0</v>
      </c>
      <c r="S64" s="91">
        <f>'Assessment 4'!S3</f>
        <v>0</v>
      </c>
      <c r="T64" s="91">
        <f>'Assessment 4'!T3</f>
        <v>0</v>
      </c>
      <c r="U64" s="91">
        <f>'Assessment 4'!U3</f>
        <v>0</v>
      </c>
      <c r="V64" s="91">
        <f>'Assessment 4'!V3</f>
        <v>0</v>
      </c>
      <c r="W64" s="91">
        <f>'Assessment 4'!W3</f>
        <v>0</v>
      </c>
      <c r="X64" s="91">
        <f>'Assessment 4'!X3</f>
        <v>0</v>
      </c>
      <c r="Y64" s="91">
        <f>'Assessment 4'!Y3</f>
        <v>0</v>
      </c>
      <c r="Z64" s="91">
        <f>'Assessment 4'!Z3</f>
        <v>0</v>
      </c>
      <c r="AA64" s="91">
        <f>'Assessment 4'!AA3</f>
        <v>0</v>
      </c>
      <c r="AB64" s="91">
        <f>'Assessment 4'!AB3</f>
        <v>0</v>
      </c>
      <c r="AC64" s="91">
        <f>'Assessment 4'!AC3</f>
        <v>0</v>
      </c>
      <c r="AD64" s="91">
        <f>'Assessment 4'!AD3</f>
        <v>0</v>
      </c>
      <c r="AE64" s="91">
        <f>'Assessment 4'!AE3</f>
        <v>0</v>
      </c>
      <c r="AF64" s="91">
        <f>'Assessment 4'!AF3</f>
        <v>0</v>
      </c>
      <c r="AG64" s="91">
        <f>'Assessment 4'!AG3</f>
        <v>0</v>
      </c>
      <c r="AH64" s="91">
        <f>'Assessment 4'!AH3</f>
        <v>0</v>
      </c>
      <c r="AI64" s="91">
        <f>'Assessment 4'!AI3</f>
        <v>0</v>
      </c>
      <c r="AJ64" s="91">
        <f>'Assessment 4'!AJ3</f>
        <v>0</v>
      </c>
      <c r="AK64" s="91">
        <f>'Assessment 4'!AK3</f>
        <v>0</v>
      </c>
      <c r="AL64" s="91">
        <f>'Assessment 4'!AL3</f>
        <v>0</v>
      </c>
      <c r="AM64" s="15">
        <f t="shared" si="16"/>
        <v>10</v>
      </c>
      <c r="AN64" s="149"/>
      <c r="AO64" s="149"/>
    </row>
    <row r="65" spans="1:41" ht="33.75" customHeight="1" x14ac:dyDescent="0.3">
      <c r="A65" s="89">
        <f>'Assessment 4'!A4</f>
        <v>11</v>
      </c>
      <c r="B65" s="87" t="str">
        <f>'Assessment 4'!B4</f>
        <v>Chooses an object from a group of objects for a purpose based on a particular attribute</v>
      </c>
      <c r="C65" s="31">
        <f>'Assessment 4'!C4</f>
        <v>41</v>
      </c>
      <c r="D65" s="160"/>
      <c r="E65" s="90">
        <f>'Assessment 4'!E4</f>
        <v>3</v>
      </c>
      <c r="F65" s="90">
        <f>'Assessment 4'!F4</f>
        <v>3</v>
      </c>
      <c r="G65" s="90">
        <f>'Assessment 4'!G4</f>
        <v>3</v>
      </c>
      <c r="H65" s="90">
        <f>'Assessment 4'!H4</f>
        <v>1</v>
      </c>
      <c r="I65" s="90">
        <f>'Assessment 4'!I4</f>
        <v>0</v>
      </c>
      <c r="J65" s="90">
        <f>'Assessment 4'!J4</f>
        <v>0</v>
      </c>
      <c r="K65" s="90">
        <f>'Assessment 4'!K4</f>
        <v>0</v>
      </c>
      <c r="L65" s="90">
        <f>'Assessment 4'!L4</f>
        <v>0</v>
      </c>
      <c r="M65" s="90">
        <f>'Assessment 4'!M4</f>
        <v>0</v>
      </c>
      <c r="N65" s="90">
        <f>'Assessment 4'!N4</f>
        <v>0</v>
      </c>
      <c r="O65" s="90">
        <f>'Assessment 4'!O4</f>
        <v>0</v>
      </c>
      <c r="P65" s="90">
        <f>'Assessment 4'!P4</f>
        <v>0</v>
      </c>
      <c r="Q65" s="90">
        <f>'Assessment 4'!Q4</f>
        <v>0</v>
      </c>
      <c r="R65" s="90">
        <f>'Assessment 4'!R4</f>
        <v>0</v>
      </c>
      <c r="S65" s="90">
        <f>'Assessment 4'!S4</f>
        <v>0</v>
      </c>
      <c r="T65" s="90">
        <f>'Assessment 4'!T4</f>
        <v>0</v>
      </c>
      <c r="U65" s="90">
        <f>'Assessment 4'!U4</f>
        <v>0</v>
      </c>
      <c r="V65" s="90">
        <f>'Assessment 4'!V4</f>
        <v>0</v>
      </c>
      <c r="W65" s="90">
        <f>'Assessment 4'!W4</f>
        <v>0</v>
      </c>
      <c r="X65" s="90">
        <f>'Assessment 4'!X4</f>
        <v>0</v>
      </c>
      <c r="Y65" s="90">
        <f>'Assessment 4'!Y4</f>
        <v>0</v>
      </c>
      <c r="Z65" s="90">
        <f>'Assessment 4'!Z4</f>
        <v>0</v>
      </c>
      <c r="AA65" s="90">
        <f>'Assessment 4'!AA4</f>
        <v>0</v>
      </c>
      <c r="AB65" s="90">
        <f>'Assessment 4'!AB4</f>
        <v>0</v>
      </c>
      <c r="AC65" s="90">
        <f>'Assessment 4'!AC4</f>
        <v>0</v>
      </c>
      <c r="AD65" s="90">
        <f>'Assessment 4'!AD4</f>
        <v>0</v>
      </c>
      <c r="AE65" s="90">
        <f>'Assessment 4'!AE4</f>
        <v>0</v>
      </c>
      <c r="AF65" s="90">
        <f>'Assessment 4'!AF4</f>
        <v>0</v>
      </c>
      <c r="AG65" s="90">
        <f>'Assessment 4'!AG4</f>
        <v>0</v>
      </c>
      <c r="AH65" s="90">
        <f>'Assessment 4'!AH4</f>
        <v>0</v>
      </c>
      <c r="AI65" s="90">
        <f>'Assessment 4'!AI4</f>
        <v>0</v>
      </c>
      <c r="AJ65" s="90">
        <f>'Assessment 4'!AJ4</f>
        <v>0</v>
      </c>
      <c r="AK65" s="90">
        <f>'Assessment 4'!AK4</f>
        <v>0</v>
      </c>
      <c r="AL65" s="90">
        <f>'Assessment 4'!AL4</f>
        <v>0</v>
      </c>
      <c r="AM65" s="15">
        <f t="shared" si="16"/>
        <v>10</v>
      </c>
      <c r="AN65" s="149"/>
      <c r="AO65" s="149"/>
    </row>
    <row r="66" spans="1:41" ht="38.25" customHeight="1" x14ac:dyDescent="0.3">
      <c r="A66" s="89">
        <f>'Assessment 4'!A5</f>
        <v>11</v>
      </c>
      <c r="B66" s="87" t="str">
        <f>'Assessment 4'!B5</f>
        <v>Describes and discriminates between items using appropriate comparative language</v>
      </c>
      <c r="C66" s="31">
        <f>'Assessment 4'!C5</f>
        <v>42</v>
      </c>
      <c r="D66" s="161"/>
      <c r="E66" s="91">
        <f>'Assessment 4'!E5</f>
        <v>2</v>
      </c>
      <c r="F66" s="91">
        <f>'Assessment 4'!F5</f>
        <v>4</v>
      </c>
      <c r="G66" s="91">
        <f>'Assessment 4'!G5</f>
        <v>3</v>
      </c>
      <c r="H66" s="91">
        <f>'Assessment 4'!H5</f>
        <v>4</v>
      </c>
      <c r="I66" s="91">
        <f>'Assessment 4'!I5</f>
        <v>0</v>
      </c>
      <c r="J66" s="91">
        <f>'Assessment 4'!J5</f>
        <v>0</v>
      </c>
      <c r="K66" s="91">
        <f>'Assessment 4'!K5</f>
        <v>0</v>
      </c>
      <c r="L66" s="91">
        <f>'Assessment 4'!L5</f>
        <v>0</v>
      </c>
      <c r="M66" s="91">
        <f>'Assessment 4'!M5</f>
        <v>0</v>
      </c>
      <c r="N66" s="91">
        <f>'Assessment 4'!N5</f>
        <v>0</v>
      </c>
      <c r="O66" s="91">
        <f>'Assessment 4'!O5</f>
        <v>0</v>
      </c>
      <c r="P66" s="91">
        <f>'Assessment 4'!P5</f>
        <v>0</v>
      </c>
      <c r="Q66" s="91">
        <f>'Assessment 4'!Q5</f>
        <v>0</v>
      </c>
      <c r="R66" s="91">
        <f>'Assessment 4'!R5</f>
        <v>0</v>
      </c>
      <c r="S66" s="91">
        <f>'Assessment 4'!S5</f>
        <v>0</v>
      </c>
      <c r="T66" s="91">
        <f>'Assessment 4'!T5</f>
        <v>0</v>
      </c>
      <c r="U66" s="91">
        <f>'Assessment 4'!U5</f>
        <v>0</v>
      </c>
      <c r="V66" s="91">
        <f>'Assessment 4'!V5</f>
        <v>0</v>
      </c>
      <c r="W66" s="91">
        <f>'Assessment 4'!W5</f>
        <v>0</v>
      </c>
      <c r="X66" s="91">
        <f>'Assessment 4'!X5</f>
        <v>0</v>
      </c>
      <c r="Y66" s="91">
        <f>'Assessment 4'!Y5</f>
        <v>0</v>
      </c>
      <c r="Z66" s="91">
        <f>'Assessment 4'!Z5</f>
        <v>0</v>
      </c>
      <c r="AA66" s="91">
        <f>'Assessment 4'!AA5</f>
        <v>0</v>
      </c>
      <c r="AB66" s="91">
        <f>'Assessment 4'!AB5</f>
        <v>0</v>
      </c>
      <c r="AC66" s="91">
        <f>'Assessment 4'!AC5</f>
        <v>0</v>
      </c>
      <c r="AD66" s="91">
        <f>'Assessment 4'!AD5</f>
        <v>0</v>
      </c>
      <c r="AE66" s="91">
        <f>'Assessment 4'!AE5</f>
        <v>0</v>
      </c>
      <c r="AF66" s="91">
        <f>'Assessment 4'!AF5</f>
        <v>0</v>
      </c>
      <c r="AG66" s="91">
        <f>'Assessment 4'!AG5</f>
        <v>0</v>
      </c>
      <c r="AH66" s="91">
        <f>'Assessment 4'!AH5</f>
        <v>0</v>
      </c>
      <c r="AI66" s="91">
        <f>'Assessment 4'!AI5</f>
        <v>0</v>
      </c>
      <c r="AJ66" s="91">
        <f>'Assessment 4'!AJ5</f>
        <v>0</v>
      </c>
      <c r="AK66" s="91">
        <f>'Assessment 4'!AK5</f>
        <v>0</v>
      </c>
      <c r="AL66" s="91">
        <f>'Assessment 4'!AL5</f>
        <v>0</v>
      </c>
      <c r="AM66" s="15">
        <f t="shared" si="16"/>
        <v>13</v>
      </c>
      <c r="AN66" s="149"/>
      <c r="AO66" s="149"/>
    </row>
    <row r="67" spans="1:41" ht="33.6" customHeight="1" x14ac:dyDescent="0.3">
      <c r="A67" s="95">
        <f>'Assessment 4'!A6</f>
        <v>12</v>
      </c>
      <c r="B67" s="93" t="str">
        <f>'Assessment 4'!B6</f>
        <v>Explores the relationship between numbers 1-9 and also their relationship to 10</v>
      </c>
      <c r="C67" s="31">
        <f>'Assessment 4'!C6</f>
        <v>43</v>
      </c>
      <c r="D67" s="159" t="str">
        <f>'Assessment 4'!D6</f>
        <v>N.UN
N.NC
N.PVBT
N.SO
N.F</v>
      </c>
      <c r="E67" s="96">
        <f>'Assessment 4'!E6</f>
        <v>4</v>
      </c>
      <c r="F67" s="96">
        <f>'Assessment 4'!F6</f>
        <v>4</v>
      </c>
      <c r="G67" s="96">
        <f>'Assessment 4'!G6</f>
        <v>2</v>
      </c>
      <c r="H67" s="96">
        <f>'Assessment 4'!H6</f>
        <v>1</v>
      </c>
      <c r="I67" s="96">
        <f>'Assessment 4'!I6</f>
        <v>0</v>
      </c>
      <c r="J67" s="96">
        <f>'Assessment 4'!J6</f>
        <v>0</v>
      </c>
      <c r="K67" s="96">
        <f>'Assessment 4'!K6</f>
        <v>0</v>
      </c>
      <c r="L67" s="96">
        <f>'Assessment 4'!L6</f>
        <v>0</v>
      </c>
      <c r="M67" s="96">
        <f>'Assessment 4'!M6</f>
        <v>0</v>
      </c>
      <c r="N67" s="96">
        <f>'Assessment 4'!N6</f>
        <v>0</v>
      </c>
      <c r="O67" s="96">
        <f>'Assessment 4'!O6</f>
        <v>0</v>
      </c>
      <c r="P67" s="96">
        <f>'Assessment 4'!P6</f>
        <v>0</v>
      </c>
      <c r="Q67" s="96">
        <f>'Assessment 4'!Q6</f>
        <v>0</v>
      </c>
      <c r="R67" s="96">
        <f>'Assessment 4'!R6</f>
        <v>0</v>
      </c>
      <c r="S67" s="96">
        <f>'Assessment 4'!S6</f>
        <v>0</v>
      </c>
      <c r="T67" s="96">
        <f>'Assessment 4'!T6</f>
        <v>0</v>
      </c>
      <c r="U67" s="96">
        <f>'Assessment 4'!U6</f>
        <v>0</v>
      </c>
      <c r="V67" s="96">
        <f>'Assessment 4'!V6</f>
        <v>0</v>
      </c>
      <c r="W67" s="96">
        <f>'Assessment 4'!W6</f>
        <v>0</v>
      </c>
      <c r="X67" s="96">
        <f>'Assessment 4'!X6</f>
        <v>0</v>
      </c>
      <c r="Y67" s="96">
        <f>'Assessment 4'!Y6</f>
        <v>0</v>
      </c>
      <c r="Z67" s="96">
        <f>'Assessment 4'!Z6</f>
        <v>0</v>
      </c>
      <c r="AA67" s="96">
        <f>'Assessment 4'!AA6</f>
        <v>0</v>
      </c>
      <c r="AB67" s="96">
        <f>'Assessment 4'!AB6</f>
        <v>0</v>
      </c>
      <c r="AC67" s="96">
        <f>'Assessment 4'!AC6</f>
        <v>0</v>
      </c>
      <c r="AD67" s="96">
        <f>'Assessment 4'!AD6</f>
        <v>0</v>
      </c>
      <c r="AE67" s="96">
        <f>'Assessment 4'!AE6</f>
        <v>0</v>
      </c>
      <c r="AF67" s="96">
        <f>'Assessment 4'!AF6</f>
        <v>0</v>
      </c>
      <c r="AG67" s="96">
        <f>'Assessment 4'!AG6</f>
        <v>0</v>
      </c>
      <c r="AH67" s="96">
        <f>'Assessment 4'!AH6</f>
        <v>0</v>
      </c>
      <c r="AI67" s="96">
        <f>'Assessment 4'!AI6</f>
        <v>0</v>
      </c>
      <c r="AJ67" s="96">
        <f>'Assessment 4'!AJ6</f>
        <v>0</v>
      </c>
      <c r="AK67" s="96">
        <f>'Assessment 4'!AK6</f>
        <v>0</v>
      </c>
      <c r="AL67" s="96">
        <f>'Assessment 4'!AL6</f>
        <v>0</v>
      </c>
      <c r="AM67" s="15">
        <f t="shared" si="16"/>
        <v>11</v>
      </c>
      <c r="AN67" s="149"/>
      <c r="AO67" s="149"/>
    </row>
    <row r="68" spans="1:41" ht="21.75" customHeight="1" x14ac:dyDescent="0.3">
      <c r="A68" s="95">
        <f>'Assessment 4'!A7</f>
        <v>12</v>
      </c>
      <c r="B68" s="93" t="str">
        <f>'Assessment 4'!B7</f>
        <v>Partitions sets of 2 or more objects</v>
      </c>
      <c r="C68" s="31">
        <f>'Assessment 4'!C7</f>
        <v>44</v>
      </c>
      <c r="D68" s="160"/>
      <c r="E68" s="96">
        <f>'Assessment 4'!E7</f>
        <v>1</v>
      </c>
      <c r="F68" s="96">
        <f>'Assessment 4'!F7</f>
        <v>3</v>
      </c>
      <c r="G68" s="96">
        <f>'Assessment 4'!G7</f>
        <v>1</v>
      </c>
      <c r="H68" s="96">
        <f>'Assessment 4'!H7</f>
        <v>2</v>
      </c>
      <c r="I68" s="96">
        <f>'Assessment 4'!I7</f>
        <v>0</v>
      </c>
      <c r="J68" s="96">
        <f>'Assessment 4'!J7</f>
        <v>0</v>
      </c>
      <c r="K68" s="96">
        <f>'Assessment 4'!K7</f>
        <v>0</v>
      </c>
      <c r="L68" s="96">
        <f>'Assessment 4'!L7</f>
        <v>0</v>
      </c>
      <c r="M68" s="96">
        <f>'Assessment 4'!M7</f>
        <v>0</v>
      </c>
      <c r="N68" s="96">
        <f>'Assessment 4'!N7</f>
        <v>0</v>
      </c>
      <c r="O68" s="96">
        <f>'Assessment 4'!O7</f>
        <v>0</v>
      </c>
      <c r="P68" s="96">
        <f>'Assessment 4'!P7</f>
        <v>0</v>
      </c>
      <c r="Q68" s="96">
        <f>'Assessment 4'!Q7</f>
        <v>0</v>
      </c>
      <c r="R68" s="96">
        <f>'Assessment 4'!R7</f>
        <v>0</v>
      </c>
      <c r="S68" s="96">
        <f>'Assessment 4'!S7</f>
        <v>0</v>
      </c>
      <c r="T68" s="96">
        <f>'Assessment 4'!T7</f>
        <v>0</v>
      </c>
      <c r="U68" s="96">
        <f>'Assessment 4'!U7</f>
        <v>0</v>
      </c>
      <c r="V68" s="96">
        <f>'Assessment 4'!V7</f>
        <v>0</v>
      </c>
      <c r="W68" s="96">
        <f>'Assessment 4'!W7</f>
        <v>0</v>
      </c>
      <c r="X68" s="96">
        <f>'Assessment 4'!X7</f>
        <v>0</v>
      </c>
      <c r="Y68" s="96">
        <f>'Assessment 4'!Y7</f>
        <v>0</v>
      </c>
      <c r="Z68" s="96">
        <f>'Assessment 4'!Z7</f>
        <v>0</v>
      </c>
      <c r="AA68" s="96">
        <f>'Assessment 4'!AA7</f>
        <v>0</v>
      </c>
      <c r="AB68" s="96">
        <f>'Assessment 4'!AB7</f>
        <v>0</v>
      </c>
      <c r="AC68" s="96">
        <f>'Assessment 4'!AC7</f>
        <v>0</v>
      </c>
      <c r="AD68" s="96">
        <f>'Assessment 4'!AD7</f>
        <v>0</v>
      </c>
      <c r="AE68" s="96">
        <f>'Assessment 4'!AE7</f>
        <v>0</v>
      </c>
      <c r="AF68" s="96">
        <f>'Assessment 4'!AF7</f>
        <v>0</v>
      </c>
      <c r="AG68" s="96">
        <f>'Assessment 4'!AG7</f>
        <v>0</v>
      </c>
      <c r="AH68" s="96">
        <f>'Assessment 4'!AH7</f>
        <v>0</v>
      </c>
      <c r="AI68" s="96">
        <f>'Assessment 4'!AI7</f>
        <v>0</v>
      </c>
      <c r="AJ68" s="96">
        <f>'Assessment 4'!AJ7</f>
        <v>0</v>
      </c>
      <c r="AK68" s="96">
        <f>'Assessment 4'!AK7</f>
        <v>0</v>
      </c>
      <c r="AL68" s="96">
        <f>'Assessment 4'!AL7</f>
        <v>0</v>
      </c>
      <c r="AM68" s="16">
        <f t="shared" si="16"/>
        <v>7</v>
      </c>
      <c r="AN68" s="149"/>
      <c r="AO68" s="149"/>
    </row>
    <row r="69" spans="1:41" ht="33.75" customHeight="1" x14ac:dyDescent="0.3">
      <c r="A69" s="95">
        <f>'Assessment 4'!A8</f>
        <v>12</v>
      </c>
      <c r="B69" s="93" t="str">
        <f>'Assessment 4'!B8</f>
        <v>Explores how a whole object or set can be shared often in different way</v>
      </c>
      <c r="C69" s="31">
        <f>'Assessment 4'!C8</f>
        <v>45</v>
      </c>
      <c r="D69" s="160"/>
      <c r="E69" s="96">
        <f>'Assessment 4'!E8</f>
        <v>1</v>
      </c>
      <c r="F69" s="96">
        <f>'Assessment 4'!F8</f>
        <v>3</v>
      </c>
      <c r="G69" s="96">
        <f>'Assessment 4'!G8</f>
        <v>2</v>
      </c>
      <c r="H69" s="96">
        <f>'Assessment 4'!H8</f>
        <v>3</v>
      </c>
      <c r="I69" s="96">
        <f>'Assessment 4'!I8</f>
        <v>0</v>
      </c>
      <c r="J69" s="96">
        <f>'Assessment 4'!J8</f>
        <v>0</v>
      </c>
      <c r="K69" s="96">
        <f>'Assessment 4'!K8</f>
        <v>0</v>
      </c>
      <c r="L69" s="96">
        <f>'Assessment 4'!L8</f>
        <v>0</v>
      </c>
      <c r="M69" s="96">
        <f>'Assessment 4'!M8</f>
        <v>0</v>
      </c>
      <c r="N69" s="96">
        <f>'Assessment 4'!N8</f>
        <v>0</v>
      </c>
      <c r="O69" s="96">
        <f>'Assessment 4'!O8</f>
        <v>0</v>
      </c>
      <c r="P69" s="96">
        <f>'Assessment 4'!P8</f>
        <v>0</v>
      </c>
      <c r="Q69" s="96">
        <f>'Assessment 4'!Q8</f>
        <v>0</v>
      </c>
      <c r="R69" s="96">
        <f>'Assessment 4'!R8</f>
        <v>0</v>
      </c>
      <c r="S69" s="96">
        <f>'Assessment 4'!S8</f>
        <v>0</v>
      </c>
      <c r="T69" s="96">
        <f>'Assessment 4'!T8</f>
        <v>0</v>
      </c>
      <c r="U69" s="96">
        <f>'Assessment 4'!U8</f>
        <v>0</v>
      </c>
      <c r="V69" s="96">
        <f>'Assessment 4'!V8</f>
        <v>0</v>
      </c>
      <c r="W69" s="96">
        <f>'Assessment 4'!W8</f>
        <v>0</v>
      </c>
      <c r="X69" s="96">
        <f>'Assessment 4'!X8</f>
        <v>0</v>
      </c>
      <c r="Y69" s="96">
        <f>'Assessment 4'!Y8</f>
        <v>0</v>
      </c>
      <c r="Z69" s="96">
        <f>'Assessment 4'!Z8</f>
        <v>0</v>
      </c>
      <c r="AA69" s="96">
        <f>'Assessment 4'!AA8</f>
        <v>0</v>
      </c>
      <c r="AB69" s="96">
        <f>'Assessment 4'!AB8</f>
        <v>0</v>
      </c>
      <c r="AC69" s="96">
        <f>'Assessment 4'!AC8</f>
        <v>0</v>
      </c>
      <c r="AD69" s="96">
        <f>'Assessment 4'!AD8</f>
        <v>0</v>
      </c>
      <c r="AE69" s="96">
        <f>'Assessment 4'!AE8</f>
        <v>0</v>
      </c>
      <c r="AF69" s="96">
        <f>'Assessment 4'!AF8</f>
        <v>0</v>
      </c>
      <c r="AG69" s="96">
        <f>'Assessment 4'!AG8</f>
        <v>0</v>
      </c>
      <c r="AH69" s="96">
        <f>'Assessment 4'!AH8</f>
        <v>0</v>
      </c>
      <c r="AI69" s="96">
        <f>'Assessment 4'!AI8</f>
        <v>0</v>
      </c>
      <c r="AJ69" s="96">
        <f>'Assessment 4'!AJ8</f>
        <v>0</v>
      </c>
      <c r="AK69" s="96">
        <f>'Assessment 4'!AK8</f>
        <v>0</v>
      </c>
      <c r="AL69" s="96">
        <f>'Assessment 4'!AL8</f>
        <v>0</v>
      </c>
      <c r="AM69" s="15">
        <f t="shared" si="16"/>
        <v>9</v>
      </c>
      <c r="AN69" s="149"/>
      <c r="AO69" s="149"/>
    </row>
    <row r="70" spans="1:41" ht="24.6" customHeight="1" x14ac:dyDescent="0.3">
      <c r="A70" s="95">
        <f>'Assessment 4'!A9</f>
        <v>12</v>
      </c>
      <c r="B70" s="93" t="str">
        <f>'Assessment 4'!B9</f>
        <v xml:space="preserve">Creates Number Bonds for numbers 0 to 10  </v>
      </c>
      <c r="C70" s="31">
        <f>'Assessment 4'!C9</f>
        <v>46</v>
      </c>
      <c r="D70" s="160"/>
      <c r="E70" s="96">
        <f>'Assessment 4'!E9</f>
        <v>0</v>
      </c>
      <c r="F70" s="96">
        <f>'Assessment 4'!F9</f>
        <v>4</v>
      </c>
      <c r="G70" s="96">
        <f>'Assessment 4'!G9</f>
        <v>3</v>
      </c>
      <c r="H70" s="96">
        <f>'Assessment 4'!H9</f>
        <v>4</v>
      </c>
      <c r="I70" s="96">
        <f>'Assessment 4'!I9</f>
        <v>0</v>
      </c>
      <c r="J70" s="96">
        <f>'Assessment 4'!J9</f>
        <v>0</v>
      </c>
      <c r="K70" s="96">
        <f>'Assessment 4'!K9</f>
        <v>0</v>
      </c>
      <c r="L70" s="96">
        <f>'Assessment 4'!L9</f>
        <v>0</v>
      </c>
      <c r="M70" s="96">
        <f>'Assessment 4'!M9</f>
        <v>0</v>
      </c>
      <c r="N70" s="96">
        <f>'Assessment 4'!N9</f>
        <v>0</v>
      </c>
      <c r="O70" s="96">
        <f>'Assessment 4'!O9</f>
        <v>0</v>
      </c>
      <c r="P70" s="96">
        <f>'Assessment 4'!P9</f>
        <v>0</v>
      </c>
      <c r="Q70" s="96">
        <f>'Assessment 4'!Q9</f>
        <v>0</v>
      </c>
      <c r="R70" s="96">
        <f>'Assessment 4'!R9</f>
        <v>0</v>
      </c>
      <c r="S70" s="96">
        <f>'Assessment 4'!S9</f>
        <v>0</v>
      </c>
      <c r="T70" s="96">
        <f>'Assessment 4'!T9</f>
        <v>0</v>
      </c>
      <c r="U70" s="96">
        <f>'Assessment 4'!U9</f>
        <v>0</v>
      </c>
      <c r="V70" s="96">
        <f>'Assessment 4'!V9</f>
        <v>0</v>
      </c>
      <c r="W70" s="96">
        <f>'Assessment 4'!W9</f>
        <v>0</v>
      </c>
      <c r="X70" s="96">
        <f>'Assessment 4'!X9</f>
        <v>0</v>
      </c>
      <c r="Y70" s="96">
        <f>'Assessment 4'!Y9</f>
        <v>0</v>
      </c>
      <c r="Z70" s="96">
        <f>'Assessment 4'!Z9</f>
        <v>0</v>
      </c>
      <c r="AA70" s="96">
        <f>'Assessment 4'!AA9</f>
        <v>0</v>
      </c>
      <c r="AB70" s="96">
        <f>'Assessment 4'!AB9</f>
        <v>0</v>
      </c>
      <c r="AC70" s="96">
        <f>'Assessment 4'!AC9</f>
        <v>0</v>
      </c>
      <c r="AD70" s="96">
        <f>'Assessment 4'!AD9</f>
        <v>0</v>
      </c>
      <c r="AE70" s="96">
        <f>'Assessment 4'!AE9</f>
        <v>0</v>
      </c>
      <c r="AF70" s="96">
        <f>'Assessment 4'!AF9</f>
        <v>0</v>
      </c>
      <c r="AG70" s="96">
        <f>'Assessment 4'!AG9</f>
        <v>0</v>
      </c>
      <c r="AH70" s="96">
        <f>'Assessment 4'!AH9</f>
        <v>0</v>
      </c>
      <c r="AI70" s="96">
        <f>'Assessment 4'!AI9</f>
        <v>0</v>
      </c>
      <c r="AJ70" s="96">
        <f>'Assessment 4'!AJ9</f>
        <v>0</v>
      </c>
      <c r="AK70" s="96">
        <f>'Assessment 4'!AK9</f>
        <v>0</v>
      </c>
      <c r="AL70" s="96">
        <f>'Assessment 4'!AL9</f>
        <v>0</v>
      </c>
      <c r="AM70" s="15">
        <f t="shared" si="16"/>
        <v>11</v>
      </c>
      <c r="AN70" s="149"/>
      <c r="AO70" s="149"/>
    </row>
    <row r="71" spans="1:41" ht="23.4" customHeight="1" x14ac:dyDescent="0.3">
      <c r="A71" s="95">
        <f>'Assessment 4'!A10</f>
        <v>12</v>
      </c>
      <c r="B71" s="93" t="str">
        <f>'Assessment 4'!B10</f>
        <v xml:space="preserve">Combines sets of objects to make at least 10  </v>
      </c>
      <c r="C71" s="31">
        <f>'Assessment 4'!C10</f>
        <v>47</v>
      </c>
      <c r="D71" s="160"/>
      <c r="E71" s="96">
        <f>'Assessment 4'!E10</f>
        <v>2</v>
      </c>
      <c r="F71" s="96">
        <f>'Assessment 4'!F10</f>
        <v>4</v>
      </c>
      <c r="G71" s="96">
        <f>'Assessment 4'!G10</f>
        <v>2</v>
      </c>
      <c r="H71" s="96">
        <f>'Assessment 4'!H10</f>
        <v>0</v>
      </c>
      <c r="I71" s="96">
        <f>'Assessment 4'!I10</f>
        <v>0</v>
      </c>
      <c r="J71" s="96">
        <f>'Assessment 4'!J10</f>
        <v>0</v>
      </c>
      <c r="K71" s="96">
        <f>'Assessment 4'!K10</f>
        <v>0</v>
      </c>
      <c r="L71" s="96">
        <f>'Assessment 4'!L10</f>
        <v>0</v>
      </c>
      <c r="M71" s="96">
        <f>'Assessment 4'!M10</f>
        <v>0</v>
      </c>
      <c r="N71" s="96">
        <f>'Assessment 4'!N10</f>
        <v>0</v>
      </c>
      <c r="O71" s="96">
        <f>'Assessment 4'!O10</f>
        <v>0</v>
      </c>
      <c r="P71" s="96">
        <f>'Assessment 4'!P10</f>
        <v>0</v>
      </c>
      <c r="Q71" s="96">
        <f>'Assessment 4'!Q10</f>
        <v>0</v>
      </c>
      <c r="R71" s="96">
        <f>'Assessment 4'!R10</f>
        <v>0</v>
      </c>
      <c r="S71" s="96">
        <f>'Assessment 4'!S10</f>
        <v>0</v>
      </c>
      <c r="T71" s="96">
        <f>'Assessment 4'!T10</f>
        <v>0</v>
      </c>
      <c r="U71" s="96">
        <f>'Assessment 4'!U10</f>
        <v>0</v>
      </c>
      <c r="V71" s="96">
        <f>'Assessment 4'!V10</f>
        <v>0</v>
      </c>
      <c r="W71" s="96">
        <f>'Assessment 4'!W10</f>
        <v>0</v>
      </c>
      <c r="X71" s="96">
        <f>'Assessment 4'!X10</f>
        <v>0</v>
      </c>
      <c r="Y71" s="96">
        <f>'Assessment 4'!Y10</f>
        <v>0</v>
      </c>
      <c r="Z71" s="96">
        <f>'Assessment 4'!Z10</f>
        <v>0</v>
      </c>
      <c r="AA71" s="96">
        <f>'Assessment 4'!AA10</f>
        <v>0</v>
      </c>
      <c r="AB71" s="96">
        <f>'Assessment 4'!AB10</f>
        <v>0</v>
      </c>
      <c r="AC71" s="96">
        <f>'Assessment 4'!AC10</f>
        <v>0</v>
      </c>
      <c r="AD71" s="96">
        <f>'Assessment 4'!AD10</f>
        <v>0</v>
      </c>
      <c r="AE71" s="96">
        <f>'Assessment 4'!AE10</f>
        <v>0</v>
      </c>
      <c r="AF71" s="96">
        <f>'Assessment 4'!AF10</f>
        <v>0</v>
      </c>
      <c r="AG71" s="96">
        <f>'Assessment 4'!AG10</f>
        <v>0</v>
      </c>
      <c r="AH71" s="96">
        <f>'Assessment 4'!AH10</f>
        <v>0</v>
      </c>
      <c r="AI71" s="96">
        <f>'Assessment 4'!AI10</f>
        <v>0</v>
      </c>
      <c r="AJ71" s="96">
        <f>'Assessment 4'!AJ10</f>
        <v>0</v>
      </c>
      <c r="AK71" s="96">
        <f>'Assessment 4'!AK10</f>
        <v>0</v>
      </c>
      <c r="AL71" s="96">
        <f>'Assessment 4'!AL10</f>
        <v>0</v>
      </c>
      <c r="AM71" s="15">
        <f t="shared" si="16"/>
        <v>8</v>
      </c>
      <c r="AN71" s="149"/>
      <c r="AO71" s="149"/>
    </row>
    <row r="72" spans="1:41" ht="24.75" customHeight="1" x14ac:dyDescent="0.3">
      <c r="A72" s="95">
        <f>'Assessment 4'!A11</f>
        <v>12</v>
      </c>
      <c r="B72" s="93" t="str">
        <f>'Assessment 4'!B11</f>
        <v>Writes a number sentence pictorially</v>
      </c>
      <c r="C72" s="31">
        <f>'Assessment 4'!C11</f>
        <v>48</v>
      </c>
      <c r="D72" s="161"/>
      <c r="E72" s="96">
        <f>'Assessment 4'!E11</f>
        <v>3</v>
      </c>
      <c r="F72" s="96">
        <f>'Assessment 4'!F11</f>
        <v>3</v>
      </c>
      <c r="G72" s="96">
        <f>'Assessment 4'!G11</f>
        <v>2</v>
      </c>
      <c r="H72" s="96">
        <f>'Assessment 4'!H11</f>
        <v>2</v>
      </c>
      <c r="I72" s="96">
        <f>'Assessment 4'!I11</f>
        <v>0</v>
      </c>
      <c r="J72" s="96">
        <f>'Assessment 4'!J11</f>
        <v>0</v>
      </c>
      <c r="K72" s="96">
        <f>'Assessment 4'!K11</f>
        <v>0</v>
      </c>
      <c r="L72" s="96">
        <f>'Assessment 4'!L11</f>
        <v>0</v>
      </c>
      <c r="M72" s="96">
        <f>'Assessment 4'!M11</f>
        <v>0</v>
      </c>
      <c r="N72" s="96">
        <f>'Assessment 4'!N11</f>
        <v>0</v>
      </c>
      <c r="O72" s="96">
        <f>'Assessment 4'!O11</f>
        <v>0</v>
      </c>
      <c r="P72" s="96">
        <f>'Assessment 4'!P11</f>
        <v>0</v>
      </c>
      <c r="Q72" s="96">
        <f>'Assessment 4'!Q11</f>
        <v>0</v>
      </c>
      <c r="R72" s="96">
        <f>'Assessment 4'!R11</f>
        <v>0</v>
      </c>
      <c r="S72" s="96">
        <f>'Assessment 4'!S11</f>
        <v>0</v>
      </c>
      <c r="T72" s="96">
        <f>'Assessment 4'!T11</f>
        <v>0</v>
      </c>
      <c r="U72" s="96">
        <f>'Assessment 4'!U11</f>
        <v>0</v>
      </c>
      <c r="V72" s="96">
        <f>'Assessment 4'!V11</f>
        <v>0</v>
      </c>
      <c r="W72" s="96">
        <f>'Assessment 4'!W11</f>
        <v>0</v>
      </c>
      <c r="X72" s="96">
        <f>'Assessment 4'!X11</f>
        <v>0</v>
      </c>
      <c r="Y72" s="96">
        <f>'Assessment 4'!Y11</f>
        <v>0</v>
      </c>
      <c r="Z72" s="96">
        <f>'Assessment 4'!Z11</f>
        <v>0</v>
      </c>
      <c r="AA72" s="96">
        <f>'Assessment 4'!AA11</f>
        <v>0</v>
      </c>
      <c r="AB72" s="96">
        <f>'Assessment 4'!AB11</f>
        <v>0</v>
      </c>
      <c r="AC72" s="96">
        <f>'Assessment 4'!AC11</f>
        <v>0</v>
      </c>
      <c r="AD72" s="96">
        <f>'Assessment 4'!AD11</f>
        <v>0</v>
      </c>
      <c r="AE72" s="96">
        <f>'Assessment 4'!AE11</f>
        <v>0</v>
      </c>
      <c r="AF72" s="96">
        <f>'Assessment 4'!AF11</f>
        <v>0</v>
      </c>
      <c r="AG72" s="96">
        <f>'Assessment 4'!AG11</f>
        <v>0</v>
      </c>
      <c r="AH72" s="96">
        <f>'Assessment 4'!AH11</f>
        <v>0</v>
      </c>
      <c r="AI72" s="96">
        <f>'Assessment 4'!AI11</f>
        <v>0</v>
      </c>
      <c r="AJ72" s="96">
        <f>'Assessment 4'!AJ11</f>
        <v>0</v>
      </c>
      <c r="AK72" s="96">
        <f>'Assessment 4'!AK11</f>
        <v>0</v>
      </c>
      <c r="AL72" s="96">
        <f>'Assessment 4'!AL11</f>
        <v>0</v>
      </c>
      <c r="AM72" s="15">
        <f t="shared" si="16"/>
        <v>10</v>
      </c>
      <c r="AN72" s="149"/>
      <c r="AO72" s="149"/>
    </row>
    <row r="73" spans="1:41" ht="25.5" customHeight="1" x14ac:dyDescent="0.3">
      <c r="A73" s="98">
        <f>'Assessment 4'!A12</f>
        <v>13</v>
      </c>
      <c r="B73" s="97" t="str">
        <f>'Assessment 4'!B12</f>
        <v>Identifies a unit of repeat within a repeating pattern</v>
      </c>
      <c r="C73" s="31">
        <f>'Assessment 4'!C12</f>
        <v>49</v>
      </c>
      <c r="D73" s="159" t="str">
        <f>'Assessment 4'!D12</f>
        <v>A.PRR
N.NC
N.SO</v>
      </c>
      <c r="E73" s="137">
        <f>'Assessment 4'!E12</f>
        <v>1</v>
      </c>
      <c r="F73" s="137">
        <f>'Assessment 4'!F12</f>
        <v>2</v>
      </c>
      <c r="G73" s="137">
        <f>'Assessment 4'!G12</f>
        <v>3</v>
      </c>
      <c r="H73" s="137">
        <f>'Assessment 4'!H12</f>
        <v>3</v>
      </c>
      <c r="I73" s="137">
        <f>'Assessment 4'!I12</f>
        <v>0</v>
      </c>
      <c r="J73" s="137">
        <f>'Assessment 4'!J12</f>
        <v>0</v>
      </c>
      <c r="K73" s="137">
        <f>'Assessment 4'!K12</f>
        <v>0</v>
      </c>
      <c r="L73" s="137">
        <f>'Assessment 4'!L12</f>
        <v>0</v>
      </c>
      <c r="M73" s="137">
        <f>'Assessment 4'!M12</f>
        <v>0</v>
      </c>
      <c r="N73" s="137">
        <f>'Assessment 4'!N12</f>
        <v>0</v>
      </c>
      <c r="O73" s="137">
        <f>'Assessment 4'!O12</f>
        <v>0</v>
      </c>
      <c r="P73" s="137">
        <f>'Assessment 4'!P12</f>
        <v>0</v>
      </c>
      <c r="Q73" s="137">
        <f>'Assessment 4'!Q12</f>
        <v>0</v>
      </c>
      <c r="R73" s="137">
        <f>'Assessment 4'!R12</f>
        <v>0</v>
      </c>
      <c r="S73" s="137">
        <f>'Assessment 4'!S12</f>
        <v>0</v>
      </c>
      <c r="T73" s="137">
        <f>'Assessment 4'!T12</f>
        <v>0</v>
      </c>
      <c r="U73" s="137">
        <f>'Assessment 4'!U12</f>
        <v>0</v>
      </c>
      <c r="V73" s="137">
        <f>'Assessment 4'!V12</f>
        <v>0</v>
      </c>
      <c r="W73" s="137">
        <f>'Assessment 4'!W12</f>
        <v>0</v>
      </c>
      <c r="X73" s="137">
        <f>'Assessment 4'!X12</f>
        <v>0</v>
      </c>
      <c r="Y73" s="137">
        <f>'Assessment 4'!Y12</f>
        <v>0</v>
      </c>
      <c r="Z73" s="137">
        <f>'Assessment 4'!Z12</f>
        <v>0</v>
      </c>
      <c r="AA73" s="137">
        <f>'Assessment 4'!AA12</f>
        <v>0</v>
      </c>
      <c r="AB73" s="137">
        <f>'Assessment 4'!AB12</f>
        <v>0</v>
      </c>
      <c r="AC73" s="137">
        <f>'Assessment 4'!AC12</f>
        <v>0</v>
      </c>
      <c r="AD73" s="137">
        <f>'Assessment 4'!AD12</f>
        <v>0</v>
      </c>
      <c r="AE73" s="137">
        <f>'Assessment 4'!AE12</f>
        <v>0</v>
      </c>
      <c r="AF73" s="137">
        <f>'Assessment 4'!AF12</f>
        <v>0</v>
      </c>
      <c r="AG73" s="137">
        <f>'Assessment 4'!AG12</f>
        <v>0</v>
      </c>
      <c r="AH73" s="137">
        <f>'Assessment 4'!AH12</f>
        <v>0</v>
      </c>
      <c r="AI73" s="137">
        <f>'Assessment 4'!AI12</f>
        <v>0</v>
      </c>
      <c r="AJ73" s="137">
        <f>'Assessment 4'!AJ12</f>
        <v>0</v>
      </c>
      <c r="AK73" s="137">
        <f>'Assessment 4'!AK12</f>
        <v>0</v>
      </c>
      <c r="AL73" s="137">
        <f>'Assessment 4'!AL12</f>
        <v>0</v>
      </c>
      <c r="AM73" s="16">
        <f t="shared" si="16"/>
        <v>9</v>
      </c>
      <c r="AN73" s="149"/>
      <c r="AO73" s="149"/>
    </row>
    <row r="74" spans="1:41" ht="34.200000000000003" customHeight="1" x14ac:dyDescent="0.3">
      <c r="A74" s="98">
        <f>'Assessment 4'!A13</f>
        <v>13</v>
      </c>
      <c r="B74" s="97" t="str">
        <f>'Assessment 4'!B13</f>
        <v>Makes predictions about what comes before/next in a sequence of objects, sounds or movements</v>
      </c>
      <c r="C74" s="31">
        <f>'Assessment 4'!C13</f>
        <v>50</v>
      </c>
      <c r="D74" s="160"/>
      <c r="E74" s="137">
        <f>'Assessment 4'!E13</f>
        <v>3</v>
      </c>
      <c r="F74" s="137">
        <f>'Assessment 4'!F13</f>
        <v>2</v>
      </c>
      <c r="G74" s="137">
        <f>'Assessment 4'!G13</f>
        <v>2</v>
      </c>
      <c r="H74" s="137">
        <f>'Assessment 4'!H13</f>
        <v>4</v>
      </c>
      <c r="I74" s="137">
        <f>'Assessment 4'!I13</f>
        <v>0</v>
      </c>
      <c r="J74" s="137">
        <f>'Assessment 4'!J13</f>
        <v>0</v>
      </c>
      <c r="K74" s="137">
        <f>'Assessment 4'!K13</f>
        <v>0</v>
      </c>
      <c r="L74" s="137">
        <f>'Assessment 4'!L13</f>
        <v>0</v>
      </c>
      <c r="M74" s="137">
        <f>'Assessment 4'!M13</f>
        <v>0</v>
      </c>
      <c r="N74" s="137">
        <f>'Assessment 4'!N13</f>
        <v>0</v>
      </c>
      <c r="O74" s="137">
        <f>'Assessment 4'!O13</f>
        <v>0</v>
      </c>
      <c r="P74" s="137">
        <f>'Assessment 4'!P13</f>
        <v>0</v>
      </c>
      <c r="Q74" s="137">
        <f>'Assessment 4'!Q13</f>
        <v>0</v>
      </c>
      <c r="R74" s="137">
        <f>'Assessment 4'!R13</f>
        <v>0</v>
      </c>
      <c r="S74" s="137">
        <f>'Assessment 4'!S13</f>
        <v>0</v>
      </c>
      <c r="T74" s="137">
        <f>'Assessment 4'!T13</f>
        <v>0</v>
      </c>
      <c r="U74" s="137">
        <f>'Assessment 4'!U13</f>
        <v>0</v>
      </c>
      <c r="V74" s="137">
        <f>'Assessment 4'!V13</f>
        <v>0</v>
      </c>
      <c r="W74" s="137">
        <f>'Assessment 4'!W13</f>
        <v>0</v>
      </c>
      <c r="X74" s="137">
        <f>'Assessment 4'!X13</f>
        <v>0</v>
      </c>
      <c r="Y74" s="137">
        <f>'Assessment 4'!Y13</f>
        <v>0</v>
      </c>
      <c r="Z74" s="137">
        <f>'Assessment 4'!Z13</f>
        <v>0</v>
      </c>
      <c r="AA74" s="137">
        <f>'Assessment 4'!AA13</f>
        <v>0</v>
      </c>
      <c r="AB74" s="137">
        <f>'Assessment 4'!AB13</f>
        <v>0</v>
      </c>
      <c r="AC74" s="137">
        <f>'Assessment 4'!AC13</f>
        <v>0</v>
      </c>
      <c r="AD74" s="137">
        <f>'Assessment 4'!AD13</f>
        <v>0</v>
      </c>
      <c r="AE74" s="137">
        <f>'Assessment 4'!AE13</f>
        <v>0</v>
      </c>
      <c r="AF74" s="137">
        <f>'Assessment 4'!AF13</f>
        <v>0</v>
      </c>
      <c r="AG74" s="137">
        <f>'Assessment 4'!AG13</f>
        <v>0</v>
      </c>
      <c r="AH74" s="137">
        <f>'Assessment 4'!AH13</f>
        <v>0</v>
      </c>
      <c r="AI74" s="137">
        <f>'Assessment 4'!AI13</f>
        <v>0</v>
      </c>
      <c r="AJ74" s="137">
        <f>'Assessment 4'!AJ13</f>
        <v>0</v>
      </c>
      <c r="AK74" s="137">
        <f>'Assessment 4'!AK13</f>
        <v>0</v>
      </c>
      <c r="AL74" s="137">
        <f>'Assessment 4'!AL13</f>
        <v>0</v>
      </c>
      <c r="AM74" s="16">
        <f t="shared" si="16"/>
        <v>11</v>
      </c>
      <c r="AN74" s="149"/>
      <c r="AO74" s="149"/>
    </row>
    <row r="75" spans="1:41" ht="34.5" customHeight="1" x14ac:dyDescent="0.3">
      <c r="A75" s="98">
        <f>'Assessment 4'!A14</f>
        <v>13</v>
      </c>
      <c r="B75" s="97" t="str">
        <f>'Assessment 4'!B14</f>
        <v>Creates a repeating pattern beginning with at least two objects or images</v>
      </c>
      <c r="C75" s="31">
        <f>'Assessment 4'!C14</f>
        <v>51</v>
      </c>
      <c r="D75" s="160"/>
      <c r="E75" s="137">
        <f>'Assessment 4'!E14</f>
        <v>1</v>
      </c>
      <c r="F75" s="137">
        <f>'Assessment 4'!F14</f>
        <v>4</v>
      </c>
      <c r="G75" s="137">
        <f>'Assessment 4'!G14</f>
        <v>4</v>
      </c>
      <c r="H75" s="137">
        <f>'Assessment 4'!H14</f>
        <v>4</v>
      </c>
      <c r="I75" s="137">
        <f>'Assessment 4'!I14</f>
        <v>0</v>
      </c>
      <c r="J75" s="137">
        <f>'Assessment 4'!J14</f>
        <v>0</v>
      </c>
      <c r="K75" s="137">
        <f>'Assessment 4'!K14</f>
        <v>0</v>
      </c>
      <c r="L75" s="137">
        <f>'Assessment 4'!L14</f>
        <v>0</v>
      </c>
      <c r="M75" s="137">
        <f>'Assessment 4'!M14</f>
        <v>0</v>
      </c>
      <c r="N75" s="137">
        <f>'Assessment 4'!N14</f>
        <v>0</v>
      </c>
      <c r="O75" s="137">
        <f>'Assessment 4'!O14</f>
        <v>0</v>
      </c>
      <c r="P75" s="137">
        <f>'Assessment 4'!P14</f>
        <v>0</v>
      </c>
      <c r="Q75" s="137">
        <f>'Assessment 4'!Q14</f>
        <v>0</v>
      </c>
      <c r="R75" s="137">
        <f>'Assessment 4'!R14</f>
        <v>0</v>
      </c>
      <c r="S75" s="137">
        <f>'Assessment 4'!S14</f>
        <v>0</v>
      </c>
      <c r="T75" s="137">
        <f>'Assessment 4'!T14</f>
        <v>0</v>
      </c>
      <c r="U75" s="137">
        <f>'Assessment 4'!U14</f>
        <v>0</v>
      </c>
      <c r="V75" s="137">
        <f>'Assessment 4'!V14</f>
        <v>0</v>
      </c>
      <c r="W75" s="137">
        <f>'Assessment 4'!W14</f>
        <v>0</v>
      </c>
      <c r="X75" s="137">
        <f>'Assessment 4'!X14</f>
        <v>0</v>
      </c>
      <c r="Y75" s="137">
        <f>'Assessment 4'!Y14</f>
        <v>0</v>
      </c>
      <c r="Z75" s="137">
        <f>'Assessment 4'!Z14</f>
        <v>0</v>
      </c>
      <c r="AA75" s="137">
        <f>'Assessment 4'!AA14</f>
        <v>0</v>
      </c>
      <c r="AB75" s="137">
        <f>'Assessment 4'!AB14</f>
        <v>0</v>
      </c>
      <c r="AC75" s="137">
        <f>'Assessment 4'!AC14</f>
        <v>0</v>
      </c>
      <c r="AD75" s="137">
        <f>'Assessment 4'!AD14</f>
        <v>0</v>
      </c>
      <c r="AE75" s="137">
        <f>'Assessment 4'!AE14</f>
        <v>0</v>
      </c>
      <c r="AF75" s="137">
        <f>'Assessment 4'!AF14</f>
        <v>0</v>
      </c>
      <c r="AG75" s="137">
        <f>'Assessment 4'!AG14</f>
        <v>0</v>
      </c>
      <c r="AH75" s="137">
        <f>'Assessment 4'!AH14</f>
        <v>0</v>
      </c>
      <c r="AI75" s="137">
        <f>'Assessment 4'!AI14</f>
        <v>0</v>
      </c>
      <c r="AJ75" s="137">
        <f>'Assessment 4'!AJ14</f>
        <v>0</v>
      </c>
      <c r="AK75" s="137">
        <f>'Assessment 4'!AK14</f>
        <v>0</v>
      </c>
      <c r="AL75" s="137">
        <f>'Assessment 4'!AL14</f>
        <v>0</v>
      </c>
      <c r="AM75" s="16">
        <f t="shared" si="16"/>
        <v>13</v>
      </c>
      <c r="AN75" s="149"/>
      <c r="AO75" s="149"/>
    </row>
    <row r="76" spans="1:41" ht="37.200000000000003" customHeight="1" x14ac:dyDescent="0.3">
      <c r="A76" s="98">
        <f>'Assessment 4'!A15</f>
        <v>13</v>
      </c>
      <c r="B76" s="97" t="str">
        <f>'Assessment 4'!B15</f>
        <v>Distinguishes between structured sequences or collections that include random elements, and are therefore not ‘patterns’</v>
      </c>
      <c r="C76" s="31">
        <f>'Assessment 4'!C15</f>
        <v>52</v>
      </c>
      <c r="D76" s="160"/>
      <c r="E76" s="137">
        <f>'Assessment 4'!E15</f>
        <v>0</v>
      </c>
      <c r="F76" s="137">
        <f>'Assessment 4'!F15</f>
        <v>2</v>
      </c>
      <c r="G76" s="137">
        <f>'Assessment 4'!G15</f>
        <v>4</v>
      </c>
      <c r="H76" s="137">
        <f>'Assessment 4'!H15</f>
        <v>4</v>
      </c>
      <c r="I76" s="137">
        <f>'Assessment 4'!I15</f>
        <v>0</v>
      </c>
      <c r="J76" s="137">
        <f>'Assessment 4'!J15</f>
        <v>0</v>
      </c>
      <c r="K76" s="137">
        <f>'Assessment 4'!K15</f>
        <v>0</v>
      </c>
      <c r="L76" s="137">
        <f>'Assessment 4'!L15</f>
        <v>0</v>
      </c>
      <c r="M76" s="137">
        <f>'Assessment 4'!M15</f>
        <v>0</v>
      </c>
      <c r="N76" s="137">
        <f>'Assessment 4'!N15</f>
        <v>0</v>
      </c>
      <c r="O76" s="137">
        <f>'Assessment 4'!O15</f>
        <v>0</v>
      </c>
      <c r="P76" s="137">
        <f>'Assessment 4'!P15</f>
        <v>0</v>
      </c>
      <c r="Q76" s="137">
        <f>'Assessment 4'!Q15</f>
        <v>0</v>
      </c>
      <c r="R76" s="137">
        <f>'Assessment 4'!R15</f>
        <v>0</v>
      </c>
      <c r="S76" s="137">
        <f>'Assessment 4'!S15</f>
        <v>0</v>
      </c>
      <c r="T76" s="137">
        <f>'Assessment 4'!T15</f>
        <v>0</v>
      </c>
      <c r="U76" s="137">
        <f>'Assessment 4'!U15</f>
        <v>0</v>
      </c>
      <c r="V76" s="137">
        <f>'Assessment 4'!V15</f>
        <v>0</v>
      </c>
      <c r="W76" s="137">
        <f>'Assessment 4'!W15</f>
        <v>0</v>
      </c>
      <c r="X76" s="137">
        <f>'Assessment 4'!X15</f>
        <v>0</v>
      </c>
      <c r="Y76" s="137">
        <f>'Assessment 4'!Y15</f>
        <v>0</v>
      </c>
      <c r="Z76" s="137">
        <f>'Assessment 4'!Z15</f>
        <v>0</v>
      </c>
      <c r="AA76" s="137">
        <f>'Assessment 4'!AA15</f>
        <v>0</v>
      </c>
      <c r="AB76" s="137">
        <f>'Assessment 4'!AB15</f>
        <v>0</v>
      </c>
      <c r="AC76" s="137">
        <f>'Assessment 4'!AC15</f>
        <v>0</v>
      </c>
      <c r="AD76" s="137">
        <f>'Assessment 4'!AD15</f>
        <v>0</v>
      </c>
      <c r="AE76" s="137">
        <f>'Assessment 4'!AE15</f>
        <v>0</v>
      </c>
      <c r="AF76" s="137">
        <f>'Assessment 4'!AF15</f>
        <v>0</v>
      </c>
      <c r="AG76" s="137">
        <f>'Assessment 4'!AG15</f>
        <v>0</v>
      </c>
      <c r="AH76" s="137">
        <f>'Assessment 4'!AH15</f>
        <v>0</v>
      </c>
      <c r="AI76" s="137">
        <f>'Assessment 4'!AI15</f>
        <v>0</v>
      </c>
      <c r="AJ76" s="137">
        <f>'Assessment 4'!AJ15</f>
        <v>0</v>
      </c>
      <c r="AK76" s="137">
        <f>'Assessment 4'!AK15</f>
        <v>0</v>
      </c>
      <c r="AL76" s="137">
        <f>'Assessment 4'!AL15</f>
        <v>0</v>
      </c>
      <c r="AM76" s="16">
        <f t="shared" si="16"/>
        <v>10</v>
      </c>
      <c r="AN76" s="149"/>
      <c r="AO76" s="149"/>
    </row>
    <row r="77" spans="1:41" ht="25.8" customHeight="1" x14ac:dyDescent="0.3">
      <c r="A77" s="98">
        <f>'Assessment 4'!A16</f>
        <v>13</v>
      </c>
      <c r="B77" s="97" t="str">
        <f>'Assessment 4'!B16</f>
        <v>Describes observable changes in quantitative terms</v>
      </c>
      <c r="C77" s="31">
        <f>'Assessment 4'!C16</f>
        <v>53</v>
      </c>
      <c r="D77" s="161"/>
      <c r="E77" s="137">
        <f>'Assessment 4'!E16</f>
        <v>1</v>
      </c>
      <c r="F77" s="137">
        <f>'Assessment 4'!F16</f>
        <v>4</v>
      </c>
      <c r="G77" s="137">
        <f>'Assessment 4'!G16</f>
        <v>3</v>
      </c>
      <c r="H77" s="137">
        <f>'Assessment 4'!H16</f>
        <v>1</v>
      </c>
      <c r="I77" s="137">
        <f>'Assessment 4'!I16</f>
        <v>0</v>
      </c>
      <c r="J77" s="137">
        <f>'Assessment 4'!J16</f>
        <v>0</v>
      </c>
      <c r="K77" s="137">
        <f>'Assessment 4'!K16</f>
        <v>0</v>
      </c>
      <c r="L77" s="137">
        <f>'Assessment 4'!L16</f>
        <v>0</v>
      </c>
      <c r="M77" s="137">
        <f>'Assessment 4'!M16</f>
        <v>0</v>
      </c>
      <c r="N77" s="137">
        <f>'Assessment 4'!N16</f>
        <v>0</v>
      </c>
      <c r="O77" s="137">
        <f>'Assessment 4'!O16</f>
        <v>0</v>
      </c>
      <c r="P77" s="137">
        <f>'Assessment 4'!P16</f>
        <v>0</v>
      </c>
      <c r="Q77" s="137">
        <f>'Assessment 4'!Q16</f>
        <v>0</v>
      </c>
      <c r="R77" s="137">
        <f>'Assessment 4'!R16</f>
        <v>0</v>
      </c>
      <c r="S77" s="137">
        <f>'Assessment 4'!S16</f>
        <v>0</v>
      </c>
      <c r="T77" s="137">
        <f>'Assessment 4'!T16</f>
        <v>0</v>
      </c>
      <c r="U77" s="137">
        <f>'Assessment 4'!U16</f>
        <v>0</v>
      </c>
      <c r="V77" s="137">
        <f>'Assessment 4'!V16</f>
        <v>0</v>
      </c>
      <c r="W77" s="137">
        <f>'Assessment 4'!W16</f>
        <v>0</v>
      </c>
      <c r="X77" s="137">
        <f>'Assessment 4'!X16</f>
        <v>0</v>
      </c>
      <c r="Y77" s="137">
        <f>'Assessment 4'!Y16</f>
        <v>0</v>
      </c>
      <c r="Z77" s="137">
        <f>'Assessment 4'!Z16</f>
        <v>0</v>
      </c>
      <c r="AA77" s="137">
        <f>'Assessment 4'!AA16</f>
        <v>0</v>
      </c>
      <c r="AB77" s="137">
        <f>'Assessment 4'!AB16</f>
        <v>0</v>
      </c>
      <c r="AC77" s="137">
        <f>'Assessment 4'!AC16</f>
        <v>0</v>
      </c>
      <c r="AD77" s="137">
        <f>'Assessment 4'!AD16</f>
        <v>0</v>
      </c>
      <c r="AE77" s="137">
        <f>'Assessment 4'!AE16</f>
        <v>0</v>
      </c>
      <c r="AF77" s="137">
        <f>'Assessment 4'!AF16</f>
        <v>0</v>
      </c>
      <c r="AG77" s="137">
        <f>'Assessment 4'!AG16</f>
        <v>0</v>
      </c>
      <c r="AH77" s="137">
        <f>'Assessment 4'!AH16</f>
        <v>0</v>
      </c>
      <c r="AI77" s="137">
        <f>'Assessment 4'!AI16</f>
        <v>0</v>
      </c>
      <c r="AJ77" s="137">
        <f>'Assessment 4'!AJ16</f>
        <v>0</v>
      </c>
      <c r="AK77" s="137">
        <f>'Assessment 4'!AK16</f>
        <v>0</v>
      </c>
      <c r="AL77" s="137">
        <f>'Assessment 4'!AL16</f>
        <v>0</v>
      </c>
      <c r="AM77" s="48">
        <f t="shared" si="16"/>
        <v>9</v>
      </c>
      <c r="AN77" s="149"/>
      <c r="AO77" s="149"/>
    </row>
    <row r="78" spans="1:41" ht="18" customHeight="1" x14ac:dyDescent="0.3">
      <c r="A78" s="42"/>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198"/>
      <c r="AN78" s="149"/>
      <c r="AO78" s="149"/>
    </row>
    <row r="79" spans="1:41" ht="24.75" customHeight="1" x14ac:dyDescent="0.3">
      <c r="A79" s="177"/>
      <c r="B79" s="213" t="s">
        <v>128</v>
      </c>
      <c r="C79" s="214"/>
      <c r="D79" s="214"/>
      <c r="E79" s="100">
        <f>SUMIF($A63:$A77,11,E63:E77)</f>
        <v>9</v>
      </c>
      <c r="F79" s="100">
        <f t="shared" ref="F79:AL79" si="17">SUMIF($A63:$A77,11,F63:F77)</f>
        <v>15</v>
      </c>
      <c r="G79" s="100">
        <f t="shared" si="17"/>
        <v>13</v>
      </c>
      <c r="H79" s="100">
        <f t="shared" si="17"/>
        <v>6</v>
      </c>
      <c r="I79" s="100">
        <f t="shared" si="17"/>
        <v>0</v>
      </c>
      <c r="J79" s="100">
        <f t="shared" si="17"/>
        <v>0</v>
      </c>
      <c r="K79" s="100">
        <f t="shared" si="17"/>
        <v>0</v>
      </c>
      <c r="L79" s="100">
        <f t="shared" si="17"/>
        <v>0</v>
      </c>
      <c r="M79" s="100">
        <f t="shared" si="17"/>
        <v>0</v>
      </c>
      <c r="N79" s="100">
        <f t="shared" si="17"/>
        <v>0</v>
      </c>
      <c r="O79" s="100">
        <f t="shared" si="17"/>
        <v>0</v>
      </c>
      <c r="P79" s="100">
        <f t="shared" si="17"/>
        <v>0</v>
      </c>
      <c r="Q79" s="100">
        <f t="shared" si="17"/>
        <v>0</v>
      </c>
      <c r="R79" s="100">
        <f t="shared" si="17"/>
        <v>0</v>
      </c>
      <c r="S79" s="100">
        <f t="shared" si="17"/>
        <v>0</v>
      </c>
      <c r="T79" s="100">
        <f t="shared" si="17"/>
        <v>0</v>
      </c>
      <c r="U79" s="100">
        <f t="shared" si="17"/>
        <v>0</v>
      </c>
      <c r="V79" s="100">
        <f t="shared" si="17"/>
        <v>0</v>
      </c>
      <c r="W79" s="100">
        <f t="shared" si="17"/>
        <v>0</v>
      </c>
      <c r="X79" s="100">
        <f t="shared" si="17"/>
        <v>0</v>
      </c>
      <c r="Y79" s="100">
        <f t="shared" si="17"/>
        <v>0</v>
      </c>
      <c r="Z79" s="100">
        <f t="shared" si="17"/>
        <v>0</v>
      </c>
      <c r="AA79" s="100">
        <f t="shared" si="17"/>
        <v>0</v>
      </c>
      <c r="AB79" s="100">
        <f t="shared" si="17"/>
        <v>0</v>
      </c>
      <c r="AC79" s="100">
        <f t="shared" si="17"/>
        <v>0</v>
      </c>
      <c r="AD79" s="100">
        <f t="shared" si="17"/>
        <v>0</v>
      </c>
      <c r="AE79" s="100">
        <f t="shared" si="17"/>
        <v>0</v>
      </c>
      <c r="AF79" s="100">
        <f t="shared" si="17"/>
        <v>0</v>
      </c>
      <c r="AG79" s="100">
        <f t="shared" si="17"/>
        <v>0</v>
      </c>
      <c r="AH79" s="100">
        <f t="shared" si="17"/>
        <v>0</v>
      </c>
      <c r="AI79" s="100">
        <f t="shared" si="17"/>
        <v>0</v>
      </c>
      <c r="AJ79" s="100">
        <f t="shared" si="17"/>
        <v>0</v>
      </c>
      <c r="AK79" s="100">
        <f t="shared" si="17"/>
        <v>0</v>
      </c>
      <c r="AL79" s="101">
        <f t="shared" si="17"/>
        <v>0</v>
      </c>
      <c r="AM79" s="14"/>
      <c r="AN79" s="149"/>
      <c r="AO79" s="149"/>
    </row>
    <row r="80" spans="1:41" ht="22.5" customHeight="1" x14ac:dyDescent="0.3">
      <c r="A80" s="177"/>
      <c r="B80" s="181" t="s">
        <v>13</v>
      </c>
      <c r="C80" s="182"/>
      <c r="D80" s="182"/>
      <c r="E80" s="26">
        <f>SUMIF($A63:$A77,12,E63:E77)</f>
        <v>11</v>
      </c>
      <c r="F80" s="26">
        <f t="shared" ref="F80:AL80" si="18">SUMIF($A63:$A77,12,F63:F77)</f>
        <v>21</v>
      </c>
      <c r="G80" s="26">
        <f t="shared" si="18"/>
        <v>12</v>
      </c>
      <c r="H80" s="26">
        <f t="shared" si="18"/>
        <v>12</v>
      </c>
      <c r="I80" s="26">
        <f t="shared" si="18"/>
        <v>0</v>
      </c>
      <c r="J80" s="26">
        <f t="shared" si="18"/>
        <v>0</v>
      </c>
      <c r="K80" s="26">
        <f t="shared" si="18"/>
        <v>0</v>
      </c>
      <c r="L80" s="26">
        <f t="shared" si="18"/>
        <v>0</v>
      </c>
      <c r="M80" s="26">
        <f t="shared" si="18"/>
        <v>0</v>
      </c>
      <c r="N80" s="26">
        <f t="shared" si="18"/>
        <v>0</v>
      </c>
      <c r="O80" s="26">
        <f t="shared" si="18"/>
        <v>0</v>
      </c>
      <c r="P80" s="26">
        <f t="shared" si="18"/>
        <v>0</v>
      </c>
      <c r="Q80" s="26">
        <f t="shared" si="18"/>
        <v>0</v>
      </c>
      <c r="R80" s="26">
        <f t="shared" si="18"/>
        <v>0</v>
      </c>
      <c r="S80" s="26">
        <f t="shared" si="18"/>
        <v>0</v>
      </c>
      <c r="T80" s="26">
        <f t="shared" si="18"/>
        <v>0</v>
      </c>
      <c r="U80" s="26">
        <f t="shared" si="18"/>
        <v>0</v>
      </c>
      <c r="V80" s="26">
        <f t="shared" si="18"/>
        <v>0</v>
      </c>
      <c r="W80" s="26">
        <f t="shared" si="18"/>
        <v>0</v>
      </c>
      <c r="X80" s="26">
        <f t="shared" si="18"/>
        <v>0</v>
      </c>
      <c r="Y80" s="26">
        <f t="shared" si="18"/>
        <v>0</v>
      </c>
      <c r="Z80" s="26">
        <f t="shared" si="18"/>
        <v>0</v>
      </c>
      <c r="AA80" s="26">
        <f t="shared" si="18"/>
        <v>0</v>
      </c>
      <c r="AB80" s="26">
        <f t="shared" si="18"/>
        <v>0</v>
      </c>
      <c r="AC80" s="26">
        <f t="shared" si="18"/>
        <v>0</v>
      </c>
      <c r="AD80" s="26">
        <f t="shared" si="18"/>
        <v>0</v>
      </c>
      <c r="AE80" s="26">
        <f t="shared" si="18"/>
        <v>0</v>
      </c>
      <c r="AF80" s="26">
        <f t="shared" si="18"/>
        <v>0</v>
      </c>
      <c r="AG80" s="26">
        <f t="shared" si="18"/>
        <v>0</v>
      </c>
      <c r="AH80" s="26">
        <f t="shared" si="18"/>
        <v>0</v>
      </c>
      <c r="AI80" s="26">
        <f t="shared" si="18"/>
        <v>0</v>
      </c>
      <c r="AJ80" s="26">
        <f t="shared" si="18"/>
        <v>0</v>
      </c>
      <c r="AK80" s="26">
        <f t="shared" si="18"/>
        <v>0</v>
      </c>
      <c r="AL80" s="34">
        <f t="shared" si="18"/>
        <v>0</v>
      </c>
      <c r="AM80" s="14"/>
      <c r="AN80" s="149"/>
      <c r="AO80" s="149"/>
    </row>
    <row r="81" spans="1:41" ht="21.75" customHeight="1" x14ac:dyDescent="0.3">
      <c r="A81" s="177"/>
      <c r="B81" s="215" t="s">
        <v>14</v>
      </c>
      <c r="C81" s="216"/>
      <c r="D81" s="216"/>
      <c r="E81" s="99">
        <f>SUMIF($A63:$A77,13,E63:E77)</f>
        <v>6</v>
      </c>
      <c r="F81" s="99">
        <f t="shared" ref="F81:AL81" si="19">SUMIF($A63:$A77,13,F63:F77)</f>
        <v>14</v>
      </c>
      <c r="G81" s="99">
        <f t="shared" si="19"/>
        <v>16</v>
      </c>
      <c r="H81" s="99">
        <f t="shared" si="19"/>
        <v>16</v>
      </c>
      <c r="I81" s="99">
        <f t="shared" si="19"/>
        <v>0</v>
      </c>
      <c r="J81" s="99">
        <f t="shared" si="19"/>
        <v>0</v>
      </c>
      <c r="K81" s="99">
        <f t="shared" si="19"/>
        <v>0</v>
      </c>
      <c r="L81" s="99">
        <f t="shared" si="19"/>
        <v>0</v>
      </c>
      <c r="M81" s="99">
        <f t="shared" si="19"/>
        <v>0</v>
      </c>
      <c r="N81" s="99">
        <f t="shared" si="19"/>
        <v>0</v>
      </c>
      <c r="O81" s="99">
        <f t="shared" si="19"/>
        <v>0</v>
      </c>
      <c r="P81" s="99">
        <f t="shared" si="19"/>
        <v>0</v>
      </c>
      <c r="Q81" s="99">
        <f t="shared" si="19"/>
        <v>0</v>
      </c>
      <c r="R81" s="99">
        <f t="shared" si="19"/>
        <v>0</v>
      </c>
      <c r="S81" s="99">
        <f t="shared" si="19"/>
        <v>0</v>
      </c>
      <c r="T81" s="99">
        <f t="shared" si="19"/>
        <v>0</v>
      </c>
      <c r="U81" s="99">
        <f t="shared" si="19"/>
        <v>0</v>
      </c>
      <c r="V81" s="99">
        <f t="shared" si="19"/>
        <v>0</v>
      </c>
      <c r="W81" s="99">
        <f t="shared" si="19"/>
        <v>0</v>
      </c>
      <c r="X81" s="99">
        <f t="shared" si="19"/>
        <v>0</v>
      </c>
      <c r="Y81" s="99">
        <f t="shared" si="19"/>
        <v>0</v>
      </c>
      <c r="Z81" s="99">
        <f t="shared" si="19"/>
        <v>0</v>
      </c>
      <c r="AA81" s="99">
        <f t="shared" si="19"/>
        <v>0</v>
      </c>
      <c r="AB81" s="99">
        <f t="shared" si="19"/>
        <v>0</v>
      </c>
      <c r="AC81" s="99">
        <f t="shared" si="19"/>
        <v>0</v>
      </c>
      <c r="AD81" s="99">
        <f t="shared" si="19"/>
        <v>0</v>
      </c>
      <c r="AE81" s="99">
        <f t="shared" si="19"/>
        <v>0</v>
      </c>
      <c r="AF81" s="99">
        <f t="shared" si="19"/>
        <v>0</v>
      </c>
      <c r="AG81" s="99">
        <f t="shared" si="19"/>
        <v>0</v>
      </c>
      <c r="AH81" s="99">
        <f t="shared" si="19"/>
        <v>0</v>
      </c>
      <c r="AI81" s="99">
        <f t="shared" si="19"/>
        <v>0</v>
      </c>
      <c r="AJ81" s="99">
        <f t="shared" si="19"/>
        <v>0</v>
      </c>
      <c r="AK81" s="99">
        <f t="shared" si="19"/>
        <v>0</v>
      </c>
      <c r="AL81" s="135">
        <f t="shared" si="19"/>
        <v>0</v>
      </c>
      <c r="AM81" s="14"/>
      <c r="AN81" s="149"/>
      <c r="AO81" s="149"/>
    </row>
    <row r="82" spans="1:41" ht="22.5" customHeight="1" x14ac:dyDescent="0.3">
      <c r="A82" s="178"/>
      <c r="B82" s="172" t="s">
        <v>4</v>
      </c>
      <c r="C82" s="173"/>
      <c r="D82" s="174"/>
      <c r="E82" s="13">
        <f>SUM(E63:E66,E67:E72,E73:E77)</f>
        <v>26</v>
      </c>
      <c r="F82" s="13">
        <f t="shared" ref="F82:AL82" si="20">SUM(F63:F66,F67:F72,F73:F77)</f>
        <v>50</v>
      </c>
      <c r="G82" s="13">
        <f t="shared" si="20"/>
        <v>41</v>
      </c>
      <c r="H82" s="13">
        <f t="shared" si="20"/>
        <v>34</v>
      </c>
      <c r="I82" s="13">
        <f t="shared" si="20"/>
        <v>0</v>
      </c>
      <c r="J82" s="13">
        <f t="shared" si="20"/>
        <v>0</v>
      </c>
      <c r="K82" s="13">
        <f t="shared" si="20"/>
        <v>0</v>
      </c>
      <c r="L82" s="13">
        <f t="shared" si="20"/>
        <v>0</v>
      </c>
      <c r="M82" s="13">
        <f t="shared" si="20"/>
        <v>0</v>
      </c>
      <c r="N82" s="13">
        <f t="shared" si="20"/>
        <v>0</v>
      </c>
      <c r="O82" s="13">
        <f t="shared" si="20"/>
        <v>0</v>
      </c>
      <c r="P82" s="13">
        <f t="shared" si="20"/>
        <v>0</v>
      </c>
      <c r="Q82" s="13">
        <f t="shared" si="20"/>
        <v>0</v>
      </c>
      <c r="R82" s="13">
        <f t="shared" si="20"/>
        <v>0</v>
      </c>
      <c r="S82" s="13">
        <f t="shared" si="20"/>
        <v>0</v>
      </c>
      <c r="T82" s="13">
        <f t="shared" si="20"/>
        <v>0</v>
      </c>
      <c r="U82" s="13">
        <f t="shared" si="20"/>
        <v>0</v>
      </c>
      <c r="V82" s="13">
        <f t="shared" si="20"/>
        <v>0</v>
      </c>
      <c r="W82" s="13">
        <f t="shared" si="20"/>
        <v>0</v>
      </c>
      <c r="X82" s="13">
        <f t="shared" si="20"/>
        <v>0</v>
      </c>
      <c r="Y82" s="13">
        <f t="shared" si="20"/>
        <v>0</v>
      </c>
      <c r="Z82" s="13">
        <f t="shared" si="20"/>
        <v>0</v>
      </c>
      <c r="AA82" s="13">
        <f t="shared" si="20"/>
        <v>0</v>
      </c>
      <c r="AB82" s="13">
        <f t="shared" si="20"/>
        <v>0</v>
      </c>
      <c r="AC82" s="13">
        <f t="shared" si="20"/>
        <v>0</v>
      </c>
      <c r="AD82" s="13">
        <f t="shared" si="20"/>
        <v>0</v>
      </c>
      <c r="AE82" s="13">
        <f t="shared" si="20"/>
        <v>0</v>
      </c>
      <c r="AF82" s="13">
        <f t="shared" si="20"/>
        <v>0</v>
      </c>
      <c r="AG82" s="13">
        <f t="shared" si="20"/>
        <v>0</v>
      </c>
      <c r="AH82" s="13">
        <f t="shared" si="20"/>
        <v>0</v>
      </c>
      <c r="AI82" s="13">
        <f t="shared" si="20"/>
        <v>0</v>
      </c>
      <c r="AJ82" s="13">
        <f t="shared" si="20"/>
        <v>0</v>
      </c>
      <c r="AK82" s="13">
        <f t="shared" si="20"/>
        <v>0</v>
      </c>
      <c r="AL82" s="13">
        <f t="shared" si="20"/>
        <v>0</v>
      </c>
      <c r="AM82" s="53"/>
      <c r="AN82" s="149"/>
      <c r="AO82" s="149"/>
    </row>
    <row r="83" spans="1:41" x14ac:dyDescent="0.3">
      <c r="A83" s="231"/>
      <c r="B83" s="231"/>
      <c r="C83" s="231"/>
      <c r="D83" s="231"/>
      <c r="E83" s="231"/>
      <c r="F83" s="231"/>
      <c r="G83" s="231"/>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149"/>
      <c r="AO83" s="149"/>
    </row>
    <row r="84" spans="1:41" ht="34.5" customHeight="1" x14ac:dyDescent="0.3">
      <c r="A84" s="232" t="s">
        <v>22</v>
      </c>
      <c r="B84" s="233"/>
      <c r="C84" s="233"/>
      <c r="D84" s="233"/>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4"/>
      <c r="AN84" s="149"/>
      <c r="AO84" s="149"/>
    </row>
    <row r="85" spans="1:41" ht="36.75" customHeight="1" x14ac:dyDescent="0.3">
      <c r="A85" s="55">
        <f>'Assessment 5'!A2</f>
        <v>14</v>
      </c>
      <c r="B85" s="103" t="str">
        <f>'Assessment 5'!B2</f>
        <v xml:space="preserve">Engages with pre-money counters/tokens as a foundation for understanding the value of coins  </v>
      </c>
      <c r="C85" s="31">
        <f>'Assessment 5'!C2</f>
        <v>54</v>
      </c>
      <c r="D85" s="162" t="str">
        <f>'Assessment 5'!D2</f>
        <v>M.Mo</v>
      </c>
      <c r="E85" s="104">
        <f>'Assessment 5'!E2</f>
        <v>1</v>
      </c>
      <c r="F85" s="104">
        <f>'Assessment 5'!F2</f>
        <v>2</v>
      </c>
      <c r="G85" s="104">
        <f>'Assessment 5'!G2</f>
        <v>3</v>
      </c>
      <c r="H85" s="104">
        <f>'Assessment 5'!H2</f>
        <v>3</v>
      </c>
      <c r="I85" s="104">
        <f>'Assessment 5'!I2</f>
        <v>0</v>
      </c>
      <c r="J85" s="104">
        <f>'Assessment 5'!J2</f>
        <v>0</v>
      </c>
      <c r="K85" s="104">
        <f>'Assessment 5'!K2</f>
        <v>0</v>
      </c>
      <c r="L85" s="104">
        <f>'Assessment 5'!L2</f>
        <v>0</v>
      </c>
      <c r="M85" s="104">
        <f>'Assessment 5'!M2</f>
        <v>0</v>
      </c>
      <c r="N85" s="104">
        <f>'Assessment 5'!N2</f>
        <v>0</v>
      </c>
      <c r="O85" s="104">
        <f>'Assessment 5'!O2</f>
        <v>0</v>
      </c>
      <c r="P85" s="104">
        <f>'Assessment 5'!P2</f>
        <v>0</v>
      </c>
      <c r="Q85" s="104">
        <f>'Assessment 5'!Q2</f>
        <v>0</v>
      </c>
      <c r="R85" s="104">
        <f>'Assessment 5'!R2</f>
        <v>0</v>
      </c>
      <c r="S85" s="104">
        <f>'Assessment 5'!S2</f>
        <v>0</v>
      </c>
      <c r="T85" s="104">
        <f>'Assessment 5'!T2</f>
        <v>0</v>
      </c>
      <c r="U85" s="104">
        <f>'Assessment 5'!U2</f>
        <v>0</v>
      </c>
      <c r="V85" s="104">
        <f>'Assessment 5'!V2</f>
        <v>0</v>
      </c>
      <c r="W85" s="104">
        <f>'Assessment 5'!W2</f>
        <v>0</v>
      </c>
      <c r="X85" s="104">
        <f>'Assessment 5'!X2</f>
        <v>0</v>
      </c>
      <c r="Y85" s="104">
        <f>'Assessment 5'!Y2</f>
        <v>0</v>
      </c>
      <c r="Z85" s="104">
        <f>'Assessment 5'!Z2</f>
        <v>0</v>
      </c>
      <c r="AA85" s="104">
        <f>'Assessment 5'!AA2</f>
        <v>0</v>
      </c>
      <c r="AB85" s="104">
        <f>'Assessment 5'!AB2</f>
        <v>0</v>
      </c>
      <c r="AC85" s="104">
        <f>'Assessment 5'!AC2</f>
        <v>0</v>
      </c>
      <c r="AD85" s="104">
        <f>'Assessment 5'!AD2</f>
        <v>0</v>
      </c>
      <c r="AE85" s="104">
        <f>'Assessment 5'!AE2</f>
        <v>0</v>
      </c>
      <c r="AF85" s="104">
        <f>'Assessment 5'!AF2</f>
        <v>0</v>
      </c>
      <c r="AG85" s="104">
        <f>'Assessment 5'!AG2</f>
        <v>0</v>
      </c>
      <c r="AH85" s="104">
        <f>'Assessment 5'!AH2</f>
        <v>0</v>
      </c>
      <c r="AI85" s="104">
        <f>'Assessment 5'!AI2</f>
        <v>0</v>
      </c>
      <c r="AJ85" s="104">
        <f>'Assessment 5'!AJ2</f>
        <v>0</v>
      </c>
      <c r="AK85" s="104">
        <f>'Assessment 5'!AK2</f>
        <v>0</v>
      </c>
      <c r="AL85" s="104">
        <f>'Assessment 5'!AL2</f>
        <v>0</v>
      </c>
      <c r="AM85" s="15">
        <f t="shared" ref="AM85:AM99" si="21">SUM(E85:AL85)</f>
        <v>9</v>
      </c>
      <c r="AN85" s="149"/>
      <c r="AO85" s="149"/>
    </row>
    <row r="86" spans="1:41" ht="52.5" customHeight="1" x14ac:dyDescent="0.3">
      <c r="A86" s="55">
        <f>'Assessment 5'!A3</f>
        <v>14</v>
      </c>
      <c r="B86" s="103" t="str">
        <f>'Assessment 5'!B3</f>
        <v>Makes the connection between pre-money counters and coins e.g. a 5c coin contains 5 cents similar to the 5 dots on the pre-money counter</v>
      </c>
      <c r="C86" s="31">
        <f>'Assessment 5'!C3</f>
        <v>55</v>
      </c>
      <c r="D86" s="160"/>
      <c r="E86" s="122">
        <f>'Assessment 5'!E3</f>
        <v>0</v>
      </c>
      <c r="F86" s="122">
        <f>'Assessment 5'!F3</f>
        <v>3</v>
      </c>
      <c r="G86" s="122">
        <f>'Assessment 5'!G3</f>
        <v>4</v>
      </c>
      <c r="H86" s="122">
        <f>'Assessment 5'!H3</f>
        <v>2</v>
      </c>
      <c r="I86" s="122">
        <f>'Assessment 5'!I3</f>
        <v>0</v>
      </c>
      <c r="J86" s="122">
        <f>'Assessment 5'!J3</f>
        <v>0</v>
      </c>
      <c r="K86" s="122">
        <f>'Assessment 5'!K3</f>
        <v>0</v>
      </c>
      <c r="L86" s="122">
        <f>'Assessment 5'!L3</f>
        <v>0</v>
      </c>
      <c r="M86" s="122">
        <f>'Assessment 5'!M3</f>
        <v>0</v>
      </c>
      <c r="N86" s="122">
        <f>'Assessment 5'!N3</f>
        <v>0</v>
      </c>
      <c r="O86" s="122">
        <f>'Assessment 5'!O3</f>
        <v>0</v>
      </c>
      <c r="P86" s="122">
        <f>'Assessment 5'!P3</f>
        <v>0</v>
      </c>
      <c r="Q86" s="122">
        <f>'Assessment 5'!Q3</f>
        <v>0</v>
      </c>
      <c r="R86" s="122">
        <f>'Assessment 5'!R3</f>
        <v>0</v>
      </c>
      <c r="S86" s="122">
        <f>'Assessment 5'!S3</f>
        <v>0</v>
      </c>
      <c r="T86" s="122">
        <f>'Assessment 5'!T3</f>
        <v>0</v>
      </c>
      <c r="U86" s="122">
        <f>'Assessment 5'!U3</f>
        <v>0</v>
      </c>
      <c r="V86" s="122">
        <f>'Assessment 5'!V3</f>
        <v>0</v>
      </c>
      <c r="W86" s="122">
        <f>'Assessment 5'!W3</f>
        <v>0</v>
      </c>
      <c r="X86" s="122">
        <f>'Assessment 5'!X3</f>
        <v>0</v>
      </c>
      <c r="Y86" s="122">
        <f>'Assessment 5'!Y3</f>
        <v>0</v>
      </c>
      <c r="Z86" s="122">
        <f>'Assessment 5'!Z3</f>
        <v>0</v>
      </c>
      <c r="AA86" s="122">
        <f>'Assessment 5'!AA3</f>
        <v>0</v>
      </c>
      <c r="AB86" s="122">
        <f>'Assessment 5'!AB3</f>
        <v>0</v>
      </c>
      <c r="AC86" s="122">
        <f>'Assessment 5'!AC3</f>
        <v>0</v>
      </c>
      <c r="AD86" s="122">
        <f>'Assessment 5'!AD3</f>
        <v>0</v>
      </c>
      <c r="AE86" s="122">
        <f>'Assessment 5'!AE3</f>
        <v>0</v>
      </c>
      <c r="AF86" s="122">
        <f>'Assessment 5'!AF3</f>
        <v>0</v>
      </c>
      <c r="AG86" s="122">
        <f>'Assessment 5'!AG3</f>
        <v>0</v>
      </c>
      <c r="AH86" s="122">
        <f>'Assessment 5'!AH3</f>
        <v>0</v>
      </c>
      <c r="AI86" s="122">
        <f>'Assessment 5'!AI3</f>
        <v>0</v>
      </c>
      <c r="AJ86" s="122">
        <f>'Assessment 5'!AJ3</f>
        <v>0</v>
      </c>
      <c r="AK86" s="122">
        <f>'Assessment 5'!AK3</f>
        <v>0</v>
      </c>
      <c r="AL86" s="122">
        <f>'Assessment 5'!AL3</f>
        <v>0</v>
      </c>
      <c r="AM86" s="15">
        <f t="shared" si="21"/>
        <v>9</v>
      </c>
      <c r="AN86" s="149"/>
      <c r="AO86" s="149"/>
    </row>
    <row r="87" spans="1:41" ht="32.4" customHeight="1" x14ac:dyDescent="0.3">
      <c r="A87" s="55">
        <f>'Assessment 5'!A4</f>
        <v>14</v>
      </c>
      <c r="B87" s="103" t="str">
        <f>'Assessment 5'!B4</f>
        <v>Recognises that coins are required to obtain/buy an object</v>
      </c>
      <c r="C87" s="31">
        <f>'Assessment 5'!C4</f>
        <v>56</v>
      </c>
      <c r="D87" s="160"/>
      <c r="E87" s="105">
        <f>'Assessment 5'!E4</f>
        <v>2</v>
      </c>
      <c r="F87" s="105">
        <f>'Assessment 5'!F4</f>
        <v>3</v>
      </c>
      <c r="G87" s="105">
        <f>'Assessment 5'!G4</f>
        <v>4</v>
      </c>
      <c r="H87" s="105">
        <f>'Assessment 5'!H4</f>
        <v>2</v>
      </c>
      <c r="I87" s="105">
        <f>'Assessment 5'!I4</f>
        <v>0</v>
      </c>
      <c r="J87" s="105">
        <f>'Assessment 5'!J4</f>
        <v>0</v>
      </c>
      <c r="K87" s="105">
        <f>'Assessment 5'!K4</f>
        <v>0</v>
      </c>
      <c r="L87" s="105">
        <f>'Assessment 5'!L4</f>
        <v>0</v>
      </c>
      <c r="M87" s="105">
        <f>'Assessment 5'!M4</f>
        <v>0</v>
      </c>
      <c r="N87" s="105">
        <f>'Assessment 5'!N4</f>
        <v>0</v>
      </c>
      <c r="O87" s="105">
        <f>'Assessment 5'!O4</f>
        <v>0</v>
      </c>
      <c r="P87" s="105">
        <f>'Assessment 5'!P4</f>
        <v>0</v>
      </c>
      <c r="Q87" s="105">
        <f>'Assessment 5'!Q4</f>
        <v>0</v>
      </c>
      <c r="R87" s="105">
        <f>'Assessment 5'!R4</f>
        <v>0</v>
      </c>
      <c r="S87" s="105">
        <f>'Assessment 5'!S4</f>
        <v>0</v>
      </c>
      <c r="T87" s="105">
        <f>'Assessment 5'!T4</f>
        <v>0</v>
      </c>
      <c r="U87" s="105">
        <f>'Assessment 5'!U4</f>
        <v>0</v>
      </c>
      <c r="V87" s="105">
        <f>'Assessment 5'!V4</f>
        <v>0</v>
      </c>
      <c r="W87" s="105">
        <f>'Assessment 5'!W4</f>
        <v>0</v>
      </c>
      <c r="X87" s="105">
        <f>'Assessment 5'!X4</f>
        <v>0</v>
      </c>
      <c r="Y87" s="105">
        <f>'Assessment 5'!Y4</f>
        <v>0</v>
      </c>
      <c r="Z87" s="105">
        <f>'Assessment 5'!Z4</f>
        <v>0</v>
      </c>
      <c r="AA87" s="105">
        <f>'Assessment 5'!AA4</f>
        <v>0</v>
      </c>
      <c r="AB87" s="105">
        <f>'Assessment 5'!AB4</f>
        <v>0</v>
      </c>
      <c r="AC87" s="105">
        <f>'Assessment 5'!AC4</f>
        <v>0</v>
      </c>
      <c r="AD87" s="105">
        <f>'Assessment 5'!AD4</f>
        <v>0</v>
      </c>
      <c r="AE87" s="105">
        <f>'Assessment 5'!AE4</f>
        <v>0</v>
      </c>
      <c r="AF87" s="105">
        <f>'Assessment 5'!AF4</f>
        <v>0</v>
      </c>
      <c r="AG87" s="105">
        <f>'Assessment 5'!AG4</f>
        <v>0</v>
      </c>
      <c r="AH87" s="105">
        <f>'Assessment 5'!AH4</f>
        <v>0</v>
      </c>
      <c r="AI87" s="105">
        <f>'Assessment 5'!AI4</f>
        <v>0</v>
      </c>
      <c r="AJ87" s="105">
        <f>'Assessment 5'!AJ4</f>
        <v>0</v>
      </c>
      <c r="AK87" s="105">
        <f>'Assessment 5'!AK4</f>
        <v>0</v>
      </c>
      <c r="AL87" s="105">
        <f>'Assessment 5'!AL4</f>
        <v>0</v>
      </c>
      <c r="AM87" s="15">
        <f t="shared" si="21"/>
        <v>11</v>
      </c>
      <c r="AN87" s="149"/>
      <c r="AO87" s="149"/>
    </row>
    <row r="88" spans="1:41" ht="36" customHeight="1" x14ac:dyDescent="0.3">
      <c r="A88" s="55">
        <f>'Assessment 5'!A5</f>
        <v>14</v>
      </c>
      <c r="B88" s="103" t="str">
        <f>'Assessment 5'!B5</f>
        <v xml:space="preserve">Experiences that greater amounts of coins will be needed for some transactions </v>
      </c>
      <c r="C88" s="31">
        <f>'Assessment 5'!C5</f>
        <v>57</v>
      </c>
      <c r="D88" s="160"/>
      <c r="E88" s="105">
        <f>'Assessment 5'!E5</f>
        <v>4</v>
      </c>
      <c r="F88" s="105">
        <f>'Assessment 5'!F5</f>
        <v>3</v>
      </c>
      <c r="G88" s="105">
        <f>'Assessment 5'!G5</f>
        <v>4</v>
      </c>
      <c r="H88" s="105">
        <f>'Assessment 5'!H5</f>
        <v>2</v>
      </c>
      <c r="I88" s="105">
        <f>'Assessment 5'!I5</f>
        <v>0</v>
      </c>
      <c r="J88" s="105">
        <f>'Assessment 5'!J5</f>
        <v>0</v>
      </c>
      <c r="K88" s="105">
        <f>'Assessment 5'!K5</f>
        <v>0</v>
      </c>
      <c r="L88" s="105">
        <f>'Assessment 5'!L5</f>
        <v>0</v>
      </c>
      <c r="M88" s="105">
        <f>'Assessment 5'!M5</f>
        <v>0</v>
      </c>
      <c r="N88" s="105">
        <f>'Assessment 5'!N5</f>
        <v>0</v>
      </c>
      <c r="O88" s="105">
        <f>'Assessment 5'!O5</f>
        <v>0</v>
      </c>
      <c r="P88" s="105">
        <f>'Assessment 5'!P5</f>
        <v>0</v>
      </c>
      <c r="Q88" s="105">
        <f>'Assessment 5'!Q5</f>
        <v>0</v>
      </c>
      <c r="R88" s="105">
        <f>'Assessment 5'!R5</f>
        <v>0</v>
      </c>
      <c r="S88" s="105">
        <f>'Assessment 5'!S5</f>
        <v>0</v>
      </c>
      <c r="T88" s="105">
        <f>'Assessment 5'!T5</f>
        <v>0</v>
      </c>
      <c r="U88" s="105">
        <f>'Assessment 5'!U5</f>
        <v>0</v>
      </c>
      <c r="V88" s="105">
        <f>'Assessment 5'!V5</f>
        <v>0</v>
      </c>
      <c r="W88" s="105">
        <f>'Assessment 5'!W5</f>
        <v>0</v>
      </c>
      <c r="X88" s="105">
        <f>'Assessment 5'!X5</f>
        <v>0</v>
      </c>
      <c r="Y88" s="105">
        <f>'Assessment 5'!Y5</f>
        <v>0</v>
      </c>
      <c r="Z88" s="105">
        <f>'Assessment 5'!Z5</f>
        <v>0</v>
      </c>
      <c r="AA88" s="105">
        <f>'Assessment 5'!AA5</f>
        <v>0</v>
      </c>
      <c r="AB88" s="105">
        <f>'Assessment 5'!AB5</f>
        <v>0</v>
      </c>
      <c r="AC88" s="105">
        <f>'Assessment 5'!AC5</f>
        <v>0</v>
      </c>
      <c r="AD88" s="105">
        <f>'Assessment 5'!AD5</f>
        <v>0</v>
      </c>
      <c r="AE88" s="105">
        <f>'Assessment 5'!AE5</f>
        <v>0</v>
      </c>
      <c r="AF88" s="105">
        <f>'Assessment 5'!AF5</f>
        <v>0</v>
      </c>
      <c r="AG88" s="105">
        <f>'Assessment 5'!AG5</f>
        <v>0</v>
      </c>
      <c r="AH88" s="105">
        <f>'Assessment 5'!AH5</f>
        <v>0</v>
      </c>
      <c r="AI88" s="105">
        <f>'Assessment 5'!AI5</f>
        <v>0</v>
      </c>
      <c r="AJ88" s="105">
        <f>'Assessment 5'!AJ5</f>
        <v>0</v>
      </c>
      <c r="AK88" s="105">
        <f>'Assessment 5'!AK5</f>
        <v>0</v>
      </c>
      <c r="AL88" s="105">
        <f>'Assessment 5'!AL5</f>
        <v>0</v>
      </c>
      <c r="AM88" s="15">
        <f t="shared" si="21"/>
        <v>13</v>
      </c>
      <c r="AN88" s="149"/>
      <c r="AO88" s="149"/>
    </row>
    <row r="89" spans="1:41" ht="33.75" customHeight="1" x14ac:dyDescent="0.3">
      <c r="A89" s="55">
        <f>'Assessment 5'!A6</f>
        <v>14</v>
      </c>
      <c r="B89" s="103" t="str">
        <f>'Assessment 5'!B6</f>
        <v xml:space="preserve">Understands that e.g. the 5c coin is preferable/worth more/greater value than the 2c coin  </v>
      </c>
      <c r="C89" s="31">
        <f>'Assessment 5'!C6</f>
        <v>58</v>
      </c>
      <c r="D89" s="160"/>
      <c r="E89" s="104">
        <f>'Assessment 5'!E6</f>
        <v>0</v>
      </c>
      <c r="F89" s="104">
        <f>'Assessment 5'!F6</f>
        <v>3</v>
      </c>
      <c r="G89" s="104">
        <f>'Assessment 5'!G6</f>
        <v>4</v>
      </c>
      <c r="H89" s="104">
        <f>'Assessment 5'!H6</f>
        <v>1</v>
      </c>
      <c r="I89" s="104">
        <f>'Assessment 5'!I6</f>
        <v>0</v>
      </c>
      <c r="J89" s="104">
        <f>'Assessment 5'!J6</f>
        <v>0</v>
      </c>
      <c r="K89" s="104">
        <f>'Assessment 5'!K6</f>
        <v>0</v>
      </c>
      <c r="L89" s="104">
        <f>'Assessment 5'!L6</f>
        <v>0</v>
      </c>
      <c r="M89" s="104">
        <f>'Assessment 5'!M6</f>
        <v>0</v>
      </c>
      <c r="N89" s="104">
        <f>'Assessment 5'!N6</f>
        <v>0</v>
      </c>
      <c r="O89" s="104">
        <f>'Assessment 5'!O6</f>
        <v>0</v>
      </c>
      <c r="P89" s="104">
        <f>'Assessment 5'!P6</f>
        <v>0</v>
      </c>
      <c r="Q89" s="104">
        <f>'Assessment 5'!Q6</f>
        <v>0</v>
      </c>
      <c r="R89" s="104">
        <f>'Assessment 5'!R6</f>
        <v>0</v>
      </c>
      <c r="S89" s="104">
        <f>'Assessment 5'!S6</f>
        <v>0</v>
      </c>
      <c r="T89" s="104">
        <f>'Assessment 5'!T6</f>
        <v>0</v>
      </c>
      <c r="U89" s="104">
        <f>'Assessment 5'!U6</f>
        <v>0</v>
      </c>
      <c r="V89" s="104">
        <f>'Assessment 5'!V6</f>
        <v>0</v>
      </c>
      <c r="W89" s="104">
        <f>'Assessment 5'!W6</f>
        <v>0</v>
      </c>
      <c r="X89" s="104">
        <f>'Assessment 5'!X6</f>
        <v>0</v>
      </c>
      <c r="Y89" s="104">
        <f>'Assessment 5'!Y6</f>
        <v>0</v>
      </c>
      <c r="Z89" s="104">
        <f>'Assessment 5'!Z6</f>
        <v>0</v>
      </c>
      <c r="AA89" s="104">
        <f>'Assessment 5'!AA6</f>
        <v>0</v>
      </c>
      <c r="AB89" s="104">
        <f>'Assessment 5'!AB6</f>
        <v>0</v>
      </c>
      <c r="AC89" s="104">
        <f>'Assessment 5'!AC6</f>
        <v>0</v>
      </c>
      <c r="AD89" s="104">
        <f>'Assessment 5'!AD6</f>
        <v>0</v>
      </c>
      <c r="AE89" s="104">
        <f>'Assessment 5'!AE6</f>
        <v>0</v>
      </c>
      <c r="AF89" s="104">
        <f>'Assessment 5'!AF6</f>
        <v>0</v>
      </c>
      <c r="AG89" s="104">
        <f>'Assessment 5'!AG6</f>
        <v>0</v>
      </c>
      <c r="AH89" s="104">
        <f>'Assessment 5'!AH6</f>
        <v>0</v>
      </c>
      <c r="AI89" s="104">
        <f>'Assessment 5'!AI6</f>
        <v>0</v>
      </c>
      <c r="AJ89" s="104">
        <f>'Assessment 5'!AJ6</f>
        <v>0</v>
      </c>
      <c r="AK89" s="104">
        <f>'Assessment 5'!AK6</f>
        <v>0</v>
      </c>
      <c r="AL89" s="104">
        <f>'Assessment 5'!AL6</f>
        <v>0</v>
      </c>
      <c r="AM89" s="15">
        <f t="shared" si="21"/>
        <v>8</v>
      </c>
      <c r="AN89" s="149"/>
      <c r="AO89" s="149"/>
    </row>
    <row r="90" spans="1:41" ht="47.4" customHeight="1" x14ac:dyDescent="0.3">
      <c r="A90" s="55">
        <f>'Assessment 5'!A7</f>
        <v>14</v>
      </c>
      <c r="B90" s="103" t="str">
        <f>'Assessment 5'!B7</f>
        <v xml:space="preserve">Understands that the value of a coin is not aligned to the amount of coins e.g. one 5c coin has greater value/worth more than 4 x 1c coins </v>
      </c>
      <c r="C90" s="31">
        <f>'Assessment 5'!C7</f>
        <v>59</v>
      </c>
      <c r="D90" s="160"/>
      <c r="E90" s="122">
        <f>'Assessment 5'!E7</f>
        <v>2</v>
      </c>
      <c r="F90" s="122">
        <f>'Assessment 5'!F7</f>
        <v>1</v>
      </c>
      <c r="G90" s="122">
        <f>'Assessment 5'!G7</f>
        <v>2</v>
      </c>
      <c r="H90" s="122">
        <f>'Assessment 5'!H7</f>
        <v>0</v>
      </c>
      <c r="I90" s="122">
        <f>'Assessment 5'!I7</f>
        <v>0</v>
      </c>
      <c r="J90" s="122">
        <f>'Assessment 5'!J7</f>
        <v>0</v>
      </c>
      <c r="K90" s="122">
        <f>'Assessment 5'!K7</f>
        <v>0</v>
      </c>
      <c r="L90" s="122">
        <f>'Assessment 5'!L7</f>
        <v>0</v>
      </c>
      <c r="M90" s="122">
        <f>'Assessment 5'!M7</f>
        <v>0</v>
      </c>
      <c r="N90" s="122">
        <f>'Assessment 5'!N7</f>
        <v>0</v>
      </c>
      <c r="O90" s="122">
        <f>'Assessment 5'!O7</f>
        <v>0</v>
      </c>
      <c r="P90" s="122">
        <f>'Assessment 5'!P7</f>
        <v>0</v>
      </c>
      <c r="Q90" s="122">
        <f>'Assessment 5'!Q7</f>
        <v>0</v>
      </c>
      <c r="R90" s="122">
        <f>'Assessment 5'!R7</f>
        <v>0</v>
      </c>
      <c r="S90" s="122">
        <f>'Assessment 5'!S7</f>
        <v>0</v>
      </c>
      <c r="T90" s="122">
        <f>'Assessment 5'!T7</f>
        <v>0</v>
      </c>
      <c r="U90" s="122">
        <f>'Assessment 5'!U7</f>
        <v>0</v>
      </c>
      <c r="V90" s="122">
        <f>'Assessment 5'!V7</f>
        <v>0</v>
      </c>
      <c r="W90" s="122">
        <f>'Assessment 5'!W7</f>
        <v>0</v>
      </c>
      <c r="X90" s="122">
        <f>'Assessment 5'!X7</f>
        <v>0</v>
      </c>
      <c r="Y90" s="122">
        <f>'Assessment 5'!Y7</f>
        <v>0</v>
      </c>
      <c r="Z90" s="122">
        <f>'Assessment 5'!Z7</f>
        <v>0</v>
      </c>
      <c r="AA90" s="122">
        <f>'Assessment 5'!AA7</f>
        <v>0</v>
      </c>
      <c r="AB90" s="122">
        <f>'Assessment 5'!AB7</f>
        <v>0</v>
      </c>
      <c r="AC90" s="122">
        <f>'Assessment 5'!AC7</f>
        <v>0</v>
      </c>
      <c r="AD90" s="122">
        <f>'Assessment 5'!AD7</f>
        <v>0</v>
      </c>
      <c r="AE90" s="122">
        <f>'Assessment 5'!AE7</f>
        <v>0</v>
      </c>
      <c r="AF90" s="122">
        <f>'Assessment 5'!AF7</f>
        <v>0</v>
      </c>
      <c r="AG90" s="122">
        <f>'Assessment 5'!AG7</f>
        <v>0</v>
      </c>
      <c r="AH90" s="122">
        <f>'Assessment 5'!AH7</f>
        <v>0</v>
      </c>
      <c r="AI90" s="122">
        <f>'Assessment 5'!AI7</f>
        <v>0</v>
      </c>
      <c r="AJ90" s="122">
        <f>'Assessment 5'!AJ7</f>
        <v>0</v>
      </c>
      <c r="AK90" s="122">
        <f>'Assessment 5'!AK7</f>
        <v>0</v>
      </c>
      <c r="AL90" s="122">
        <f>'Assessment 5'!AL7</f>
        <v>0</v>
      </c>
      <c r="AM90" s="15">
        <f t="shared" si="21"/>
        <v>5</v>
      </c>
      <c r="AN90" s="149"/>
      <c r="AO90" s="149"/>
    </row>
    <row r="91" spans="1:41" ht="28.8" customHeight="1" x14ac:dyDescent="0.3">
      <c r="A91" s="55">
        <f>'Assessment 5'!A8</f>
        <v>14</v>
      </c>
      <c r="B91" s="103" t="str">
        <f>'Assessment 5'!B8</f>
        <v>Identifies and understands the value of the 10c coin</v>
      </c>
      <c r="C91" s="31">
        <f>'Assessment 5'!C8</f>
        <v>60</v>
      </c>
      <c r="D91" s="160"/>
      <c r="E91" s="122">
        <f>'Assessment 5'!E8</f>
        <v>4</v>
      </c>
      <c r="F91" s="122">
        <f>'Assessment 5'!F8</f>
        <v>3</v>
      </c>
      <c r="G91" s="122">
        <f>'Assessment 5'!G8</f>
        <v>4</v>
      </c>
      <c r="H91" s="122">
        <f>'Assessment 5'!H8</f>
        <v>3</v>
      </c>
      <c r="I91" s="122">
        <f>'Assessment 5'!I8</f>
        <v>0</v>
      </c>
      <c r="J91" s="122">
        <f>'Assessment 5'!J8</f>
        <v>0</v>
      </c>
      <c r="K91" s="122">
        <f>'Assessment 5'!K8</f>
        <v>0</v>
      </c>
      <c r="L91" s="122">
        <f>'Assessment 5'!L8</f>
        <v>0</v>
      </c>
      <c r="M91" s="122">
        <f>'Assessment 5'!M8</f>
        <v>0</v>
      </c>
      <c r="N91" s="122">
        <f>'Assessment 5'!N8</f>
        <v>0</v>
      </c>
      <c r="O91" s="122">
        <f>'Assessment 5'!O8</f>
        <v>0</v>
      </c>
      <c r="P91" s="122">
        <f>'Assessment 5'!P8</f>
        <v>0</v>
      </c>
      <c r="Q91" s="122">
        <f>'Assessment 5'!Q8</f>
        <v>0</v>
      </c>
      <c r="R91" s="122">
        <f>'Assessment 5'!R8</f>
        <v>0</v>
      </c>
      <c r="S91" s="122">
        <f>'Assessment 5'!S8</f>
        <v>0</v>
      </c>
      <c r="T91" s="122">
        <f>'Assessment 5'!T8</f>
        <v>0</v>
      </c>
      <c r="U91" s="122">
        <f>'Assessment 5'!U8</f>
        <v>0</v>
      </c>
      <c r="V91" s="122">
        <f>'Assessment 5'!V8</f>
        <v>0</v>
      </c>
      <c r="W91" s="122">
        <f>'Assessment 5'!W8</f>
        <v>0</v>
      </c>
      <c r="X91" s="122">
        <f>'Assessment 5'!X8</f>
        <v>0</v>
      </c>
      <c r="Y91" s="122">
        <f>'Assessment 5'!Y8</f>
        <v>0</v>
      </c>
      <c r="Z91" s="122">
        <f>'Assessment 5'!Z8</f>
        <v>0</v>
      </c>
      <c r="AA91" s="122">
        <f>'Assessment 5'!AA8</f>
        <v>0</v>
      </c>
      <c r="AB91" s="122">
        <f>'Assessment 5'!AB8</f>
        <v>0</v>
      </c>
      <c r="AC91" s="122">
        <f>'Assessment 5'!AC8</f>
        <v>0</v>
      </c>
      <c r="AD91" s="122">
        <f>'Assessment 5'!AD8</f>
        <v>0</v>
      </c>
      <c r="AE91" s="122">
        <f>'Assessment 5'!AE8</f>
        <v>0</v>
      </c>
      <c r="AF91" s="122">
        <f>'Assessment 5'!AF8</f>
        <v>0</v>
      </c>
      <c r="AG91" s="122">
        <f>'Assessment 5'!AG8</f>
        <v>0</v>
      </c>
      <c r="AH91" s="122">
        <f>'Assessment 5'!AH8</f>
        <v>0</v>
      </c>
      <c r="AI91" s="122">
        <f>'Assessment 5'!AI8</f>
        <v>0</v>
      </c>
      <c r="AJ91" s="122">
        <f>'Assessment 5'!AJ8</f>
        <v>0</v>
      </c>
      <c r="AK91" s="122">
        <f>'Assessment 5'!AK8</f>
        <v>0</v>
      </c>
      <c r="AL91" s="122">
        <f>'Assessment 5'!AL8</f>
        <v>0</v>
      </c>
      <c r="AM91" s="47">
        <f t="shared" si="21"/>
        <v>14</v>
      </c>
      <c r="AN91" s="149"/>
      <c r="AO91" s="149"/>
    </row>
    <row r="92" spans="1:41" ht="27" customHeight="1" x14ac:dyDescent="0.3">
      <c r="A92" s="55">
        <f>'Assessment 5'!A9</f>
        <v>14</v>
      </c>
      <c r="B92" s="103" t="str">
        <f>'Assessment 5'!B9</f>
        <v xml:space="preserve">Exchanges amounts of coins for equivalent amounts  </v>
      </c>
      <c r="C92" s="31">
        <f>'Assessment 5'!C9</f>
        <v>61</v>
      </c>
      <c r="D92" s="160"/>
      <c r="E92" s="122">
        <f>'Assessment 5'!E9</f>
        <v>2</v>
      </c>
      <c r="F92" s="122">
        <f>'Assessment 5'!F9</f>
        <v>3</v>
      </c>
      <c r="G92" s="122">
        <f>'Assessment 5'!G9</f>
        <v>4</v>
      </c>
      <c r="H92" s="122">
        <f>'Assessment 5'!H9</f>
        <v>2</v>
      </c>
      <c r="I92" s="122">
        <f>'Assessment 5'!I9</f>
        <v>0</v>
      </c>
      <c r="J92" s="122">
        <f>'Assessment 5'!J9</f>
        <v>0</v>
      </c>
      <c r="K92" s="122">
        <f>'Assessment 5'!K9</f>
        <v>0</v>
      </c>
      <c r="L92" s="122">
        <f>'Assessment 5'!L9</f>
        <v>0</v>
      </c>
      <c r="M92" s="122">
        <f>'Assessment 5'!M9</f>
        <v>0</v>
      </c>
      <c r="N92" s="122">
        <f>'Assessment 5'!N9</f>
        <v>0</v>
      </c>
      <c r="O92" s="122">
        <f>'Assessment 5'!O9</f>
        <v>0</v>
      </c>
      <c r="P92" s="122">
        <f>'Assessment 5'!P9</f>
        <v>0</v>
      </c>
      <c r="Q92" s="122">
        <f>'Assessment 5'!Q9</f>
        <v>0</v>
      </c>
      <c r="R92" s="122">
        <f>'Assessment 5'!R9</f>
        <v>0</v>
      </c>
      <c r="S92" s="122">
        <f>'Assessment 5'!S9</f>
        <v>0</v>
      </c>
      <c r="T92" s="122">
        <f>'Assessment 5'!T9</f>
        <v>0</v>
      </c>
      <c r="U92" s="122">
        <f>'Assessment 5'!U9</f>
        <v>0</v>
      </c>
      <c r="V92" s="122">
        <f>'Assessment 5'!V9</f>
        <v>0</v>
      </c>
      <c r="W92" s="122">
        <f>'Assessment 5'!W9</f>
        <v>0</v>
      </c>
      <c r="X92" s="122">
        <f>'Assessment 5'!X9</f>
        <v>0</v>
      </c>
      <c r="Y92" s="122">
        <f>'Assessment 5'!Y9</f>
        <v>0</v>
      </c>
      <c r="Z92" s="122">
        <f>'Assessment 5'!Z9</f>
        <v>0</v>
      </c>
      <c r="AA92" s="122">
        <f>'Assessment 5'!AA9</f>
        <v>0</v>
      </c>
      <c r="AB92" s="122">
        <f>'Assessment 5'!AB9</f>
        <v>0</v>
      </c>
      <c r="AC92" s="122">
        <f>'Assessment 5'!AC9</f>
        <v>0</v>
      </c>
      <c r="AD92" s="122">
        <f>'Assessment 5'!AD9</f>
        <v>0</v>
      </c>
      <c r="AE92" s="122">
        <f>'Assessment 5'!AE9</f>
        <v>0</v>
      </c>
      <c r="AF92" s="122">
        <f>'Assessment 5'!AF9</f>
        <v>0</v>
      </c>
      <c r="AG92" s="122">
        <f>'Assessment 5'!AG9</f>
        <v>0</v>
      </c>
      <c r="AH92" s="122">
        <f>'Assessment 5'!AH9</f>
        <v>0</v>
      </c>
      <c r="AI92" s="122">
        <f>'Assessment 5'!AI9</f>
        <v>0</v>
      </c>
      <c r="AJ92" s="122">
        <f>'Assessment 5'!AJ9</f>
        <v>0</v>
      </c>
      <c r="AK92" s="122">
        <f>'Assessment 5'!AK9</f>
        <v>0</v>
      </c>
      <c r="AL92" s="122">
        <f>'Assessment 5'!AL9</f>
        <v>0</v>
      </c>
      <c r="AM92" s="15">
        <f t="shared" si="21"/>
        <v>11</v>
      </c>
      <c r="AN92" s="149"/>
      <c r="AO92" s="149"/>
    </row>
    <row r="93" spans="1:41" ht="26.4" customHeight="1" x14ac:dyDescent="0.3">
      <c r="A93" s="55">
        <f>'Assessment 5'!A10</f>
        <v>14</v>
      </c>
      <c r="B93" s="103" t="str">
        <f>'Assessment 5'!B10</f>
        <v>Adds varying amounts under 10c</v>
      </c>
      <c r="C93" s="31">
        <f>'Assessment 5'!C10</f>
        <v>62</v>
      </c>
      <c r="D93" s="161"/>
      <c r="E93" s="105">
        <f>'Assessment 5'!E10</f>
        <v>3</v>
      </c>
      <c r="F93" s="105">
        <f>'Assessment 5'!F10</f>
        <v>2</v>
      </c>
      <c r="G93" s="105">
        <f>'Assessment 5'!G10</f>
        <v>3</v>
      </c>
      <c r="H93" s="105">
        <f>'Assessment 5'!H10</f>
        <v>3</v>
      </c>
      <c r="I93" s="105">
        <f>'Assessment 5'!I10</f>
        <v>0</v>
      </c>
      <c r="J93" s="105">
        <f>'Assessment 5'!J10</f>
        <v>0</v>
      </c>
      <c r="K93" s="105">
        <f>'Assessment 5'!K10</f>
        <v>0</v>
      </c>
      <c r="L93" s="105">
        <f>'Assessment 5'!L10</f>
        <v>0</v>
      </c>
      <c r="M93" s="105">
        <f>'Assessment 5'!M10</f>
        <v>0</v>
      </c>
      <c r="N93" s="105">
        <f>'Assessment 5'!N10</f>
        <v>0</v>
      </c>
      <c r="O93" s="105">
        <f>'Assessment 5'!O10</f>
        <v>0</v>
      </c>
      <c r="P93" s="105">
        <f>'Assessment 5'!P10</f>
        <v>0</v>
      </c>
      <c r="Q93" s="105">
        <f>'Assessment 5'!Q10</f>
        <v>0</v>
      </c>
      <c r="R93" s="105">
        <f>'Assessment 5'!R10</f>
        <v>0</v>
      </c>
      <c r="S93" s="105">
        <f>'Assessment 5'!S10</f>
        <v>0</v>
      </c>
      <c r="T93" s="105">
        <f>'Assessment 5'!T10</f>
        <v>0</v>
      </c>
      <c r="U93" s="105">
        <f>'Assessment 5'!U10</f>
        <v>0</v>
      </c>
      <c r="V93" s="105">
        <f>'Assessment 5'!V10</f>
        <v>0</v>
      </c>
      <c r="W93" s="105">
        <f>'Assessment 5'!W10</f>
        <v>0</v>
      </c>
      <c r="X93" s="105">
        <f>'Assessment 5'!X10</f>
        <v>0</v>
      </c>
      <c r="Y93" s="105">
        <f>'Assessment 5'!Y10</f>
        <v>0</v>
      </c>
      <c r="Z93" s="105">
        <f>'Assessment 5'!Z10</f>
        <v>0</v>
      </c>
      <c r="AA93" s="105">
        <f>'Assessment 5'!AA10</f>
        <v>0</v>
      </c>
      <c r="AB93" s="105">
        <f>'Assessment 5'!AB10</f>
        <v>0</v>
      </c>
      <c r="AC93" s="105">
        <f>'Assessment 5'!AC10</f>
        <v>0</v>
      </c>
      <c r="AD93" s="105">
        <f>'Assessment 5'!AD10</f>
        <v>0</v>
      </c>
      <c r="AE93" s="105">
        <f>'Assessment 5'!AE10</f>
        <v>0</v>
      </c>
      <c r="AF93" s="105">
        <f>'Assessment 5'!AF10</f>
        <v>0</v>
      </c>
      <c r="AG93" s="105">
        <f>'Assessment 5'!AG10</f>
        <v>0</v>
      </c>
      <c r="AH93" s="105">
        <f>'Assessment 5'!AH10</f>
        <v>0</v>
      </c>
      <c r="AI93" s="105">
        <f>'Assessment 5'!AI10</f>
        <v>0</v>
      </c>
      <c r="AJ93" s="105">
        <f>'Assessment 5'!AJ10</f>
        <v>0</v>
      </c>
      <c r="AK93" s="105">
        <f>'Assessment 5'!AK10</f>
        <v>0</v>
      </c>
      <c r="AL93" s="105">
        <f>'Assessment 5'!AL10</f>
        <v>0</v>
      </c>
      <c r="AM93" s="15">
        <f t="shared" si="21"/>
        <v>11</v>
      </c>
      <c r="AN93" s="149"/>
      <c r="AO93" s="149"/>
    </row>
    <row r="94" spans="1:41" ht="33" customHeight="1" x14ac:dyDescent="0.3">
      <c r="A94" s="107">
        <f>'Assessment 5'!A11</f>
        <v>15</v>
      </c>
      <c r="B94" s="143" t="str">
        <f>'Assessment 5'!B11</f>
        <v xml:space="preserve">Notices that some partitions lead to equal parts and some do not </v>
      </c>
      <c r="C94" s="31">
        <f>'Assessment 5'!C11</f>
        <v>63</v>
      </c>
      <c r="D94" s="159" t="str">
        <f>'Assessment 5'!D11</f>
        <v>N.F
N.SO
SS.S 
M.M</v>
      </c>
      <c r="E94" s="108">
        <f>'Assessment 5'!E11</f>
        <v>1</v>
      </c>
      <c r="F94" s="108">
        <f>'Assessment 5'!F11</f>
        <v>3</v>
      </c>
      <c r="G94" s="108">
        <f>'Assessment 5'!G11</f>
        <v>4</v>
      </c>
      <c r="H94" s="108">
        <f>'Assessment 5'!H11</f>
        <v>2</v>
      </c>
      <c r="I94" s="108">
        <f>'Assessment 5'!I11</f>
        <v>0</v>
      </c>
      <c r="J94" s="108">
        <f>'Assessment 5'!J11</f>
        <v>0</v>
      </c>
      <c r="K94" s="108">
        <f>'Assessment 5'!K11</f>
        <v>0</v>
      </c>
      <c r="L94" s="108">
        <f>'Assessment 5'!L11</f>
        <v>0</v>
      </c>
      <c r="M94" s="108">
        <f>'Assessment 5'!M11</f>
        <v>0</v>
      </c>
      <c r="N94" s="108">
        <f>'Assessment 5'!N11</f>
        <v>0</v>
      </c>
      <c r="O94" s="108">
        <f>'Assessment 5'!O11</f>
        <v>0</v>
      </c>
      <c r="P94" s="108">
        <f>'Assessment 5'!P11</f>
        <v>0</v>
      </c>
      <c r="Q94" s="108">
        <f>'Assessment 5'!Q11</f>
        <v>0</v>
      </c>
      <c r="R94" s="108">
        <f>'Assessment 5'!R11</f>
        <v>0</v>
      </c>
      <c r="S94" s="108">
        <f>'Assessment 5'!S11</f>
        <v>0</v>
      </c>
      <c r="T94" s="108">
        <f>'Assessment 5'!T11</f>
        <v>0</v>
      </c>
      <c r="U94" s="108">
        <f>'Assessment 5'!U11</f>
        <v>0</v>
      </c>
      <c r="V94" s="108">
        <f>'Assessment 5'!V11</f>
        <v>0</v>
      </c>
      <c r="W94" s="108">
        <f>'Assessment 5'!W11</f>
        <v>0</v>
      </c>
      <c r="X94" s="108">
        <f>'Assessment 5'!X11</f>
        <v>0</v>
      </c>
      <c r="Y94" s="108">
        <f>'Assessment 5'!Y11</f>
        <v>0</v>
      </c>
      <c r="Z94" s="108">
        <f>'Assessment 5'!Z11</f>
        <v>0</v>
      </c>
      <c r="AA94" s="108">
        <f>'Assessment 5'!AA11</f>
        <v>0</v>
      </c>
      <c r="AB94" s="108">
        <f>'Assessment 5'!AB11</f>
        <v>0</v>
      </c>
      <c r="AC94" s="108">
        <f>'Assessment 5'!AC11</f>
        <v>0</v>
      </c>
      <c r="AD94" s="108">
        <f>'Assessment 5'!AD11</f>
        <v>0</v>
      </c>
      <c r="AE94" s="108">
        <f>'Assessment 5'!AE11</f>
        <v>0</v>
      </c>
      <c r="AF94" s="108">
        <f>'Assessment 5'!AF11</f>
        <v>0</v>
      </c>
      <c r="AG94" s="108">
        <f>'Assessment 5'!AG11</f>
        <v>0</v>
      </c>
      <c r="AH94" s="108">
        <f>'Assessment 5'!AH11</f>
        <v>0</v>
      </c>
      <c r="AI94" s="108">
        <f>'Assessment 5'!AI11</f>
        <v>0</v>
      </c>
      <c r="AJ94" s="108">
        <f>'Assessment 5'!AJ11</f>
        <v>0</v>
      </c>
      <c r="AK94" s="108">
        <f>'Assessment 5'!AK11</f>
        <v>0</v>
      </c>
      <c r="AL94" s="108">
        <f>'Assessment 5'!AL11</f>
        <v>0</v>
      </c>
      <c r="AM94" s="15">
        <f t="shared" si="21"/>
        <v>10</v>
      </c>
      <c r="AN94" s="149"/>
      <c r="AO94" s="149"/>
    </row>
    <row r="95" spans="1:41" ht="33" customHeight="1" x14ac:dyDescent="0.3">
      <c r="A95" s="107">
        <f>'Assessment 5'!A12</f>
        <v>15</v>
      </c>
      <c r="B95" s="143" t="str">
        <f>'Assessment 5'!B12</f>
        <v xml:space="preserve">Compares and describes parts of sets in terms of quantity </v>
      </c>
      <c r="C95" s="31">
        <f>'Assessment 5'!C12</f>
        <v>64</v>
      </c>
      <c r="D95" s="223"/>
      <c r="E95" s="108">
        <f>'Assessment 5'!E12</f>
        <v>4</v>
      </c>
      <c r="F95" s="108">
        <f>'Assessment 5'!F12</f>
        <v>1</v>
      </c>
      <c r="G95" s="108">
        <f>'Assessment 5'!G12</f>
        <v>2</v>
      </c>
      <c r="H95" s="108">
        <f>'Assessment 5'!H12</f>
        <v>3</v>
      </c>
      <c r="I95" s="108">
        <f>'Assessment 5'!I12</f>
        <v>0</v>
      </c>
      <c r="J95" s="108">
        <f>'Assessment 5'!J12</f>
        <v>0</v>
      </c>
      <c r="K95" s="108">
        <f>'Assessment 5'!K12</f>
        <v>0</v>
      </c>
      <c r="L95" s="108">
        <f>'Assessment 5'!L12</f>
        <v>0</v>
      </c>
      <c r="M95" s="108">
        <f>'Assessment 5'!M12</f>
        <v>0</v>
      </c>
      <c r="N95" s="108">
        <f>'Assessment 5'!N12</f>
        <v>0</v>
      </c>
      <c r="O95" s="108">
        <f>'Assessment 5'!O12</f>
        <v>0</v>
      </c>
      <c r="P95" s="108">
        <f>'Assessment 5'!P12</f>
        <v>0</v>
      </c>
      <c r="Q95" s="108">
        <f>'Assessment 5'!Q12</f>
        <v>0</v>
      </c>
      <c r="R95" s="108">
        <f>'Assessment 5'!R12</f>
        <v>0</v>
      </c>
      <c r="S95" s="108">
        <f>'Assessment 5'!S12</f>
        <v>0</v>
      </c>
      <c r="T95" s="108">
        <f>'Assessment 5'!T12</f>
        <v>0</v>
      </c>
      <c r="U95" s="108">
        <f>'Assessment 5'!U12</f>
        <v>0</v>
      </c>
      <c r="V95" s="108">
        <f>'Assessment 5'!V12</f>
        <v>0</v>
      </c>
      <c r="W95" s="108">
        <f>'Assessment 5'!W12</f>
        <v>0</v>
      </c>
      <c r="X95" s="108">
        <f>'Assessment 5'!X12</f>
        <v>0</v>
      </c>
      <c r="Y95" s="108">
        <f>'Assessment 5'!Y12</f>
        <v>0</v>
      </c>
      <c r="Z95" s="108">
        <f>'Assessment 5'!Z12</f>
        <v>0</v>
      </c>
      <c r="AA95" s="108">
        <f>'Assessment 5'!AA12</f>
        <v>0</v>
      </c>
      <c r="AB95" s="108">
        <f>'Assessment 5'!AB12</f>
        <v>0</v>
      </c>
      <c r="AC95" s="108">
        <f>'Assessment 5'!AC12</f>
        <v>0</v>
      </c>
      <c r="AD95" s="108">
        <f>'Assessment 5'!AD12</f>
        <v>0</v>
      </c>
      <c r="AE95" s="108">
        <f>'Assessment 5'!AE12</f>
        <v>0</v>
      </c>
      <c r="AF95" s="108">
        <f>'Assessment 5'!AF12</f>
        <v>0</v>
      </c>
      <c r="AG95" s="108">
        <f>'Assessment 5'!AG12</f>
        <v>0</v>
      </c>
      <c r="AH95" s="108">
        <f>'Assessment 5'!AH12</f>
        <v>0</v>
      </c>
      <c r="AI95" s="108">
        <f>'Assessment 5'!AI12</f>
        <v>0</v>
      </c>
      <c r="AJ95" s="108">
        <f>'Assessment 5'!AJ12</f>
        <v>0</v>
      </c>
      <c r="AK95" s="108">
        <f>'Assessment 5'!AK12</f>
        <v>0</v>
      </c>
      <c r="AL95" s="108">
        <f>'Assessment 5'!AL12</f>
        <v>0</v>
      </c>
      <c r="AM95" s="47">
        <f t="shared" si="21"/>
        <v>10</v>
      </c>
      <c r="AN95" s="149"/>
      <c r="AO95" s="149"/>
    </row>
    <row r="96" spans="1:41" ht="24.75" customHeight="1" x14ac:dyDescent="0.3">
      <c r="A96" s="116">
        <f>'Assessment 5'!A13</f>
        <v>16</v>
      </c>
      <c r="B96" s="144" t="str">
        <f>'Assessment 5'!B13</f>
        <v>Recalls the sequence of the days of the week</v>
      </c>
      <c r="C96" s="31">
        <f>'Assessment 5'!C13</f>
        <v>65</v>
      </c>
      <c r="D96" s="160" t="str">
        <f>'Assessment 5'!D13</f>
        <v>M.T</v>
      </c>
      <c r="E96" s="117">
        <f>'Assessment 5'!E13</f>
        <v>2</v>
      </c>
      <c r="F96" s="117">
        <f>'Assessment 5'!F13</f>
        <v>3</v>
      </c>
      <c r="G96" s="117">
        <f>'Assessment 5'!G13</f>
        <v>4</v>
      </c>
      <c r="H96" s="117">
        <f>'Assessment 5'!H13</f>
        <v>2</v>
      </c>
      <c r="I96" s="117">
        <f>'Assessment 5'!I13</f>
        <v>0</v>
      </c>
      <c r="J96" s="117">
        <f>'Assessment 5'!J13</f>
        <v>0</v>
      </c>
      <c r="K96" s="117">
        <f>'Assessment 5'!K13</f>
        <v>0</v>
      </c>
      <c r="L96" s="117">
        <f>'Assessment 5'!L13</f>
        <v>0</v>
      </c>
      <c r="M96" s="117">
        <f>'Assessment 5'!M13</f>
        <v>0</v>
      </c>
      <c r="N96" s="117">
        <f>'Assessment 5'!N13</f>
        <v>0</v>
      </c>
      <c r="O96" s="117">
        <f>'Assessment 5'!O13</f>
        <v>0</v>
      </c>
      <c r="P96" s="117">
        <f>'Assessment 5'!P13</f>
        <v>0</v>
      </c>
      <c r="Q96" s="117">
        <f>'Assessment 5'!Q13</f>
        <v>0</v>
      </c>
      <c r="R96" s="117">
        <f>'Assessment 5'!R13</f>
        <v>0</v>
      </c>
      <c r="S96" s="117">
        <f>'Assessment 5'!S13</f>
        <v>0</v>
      </c>
      <c r="T96" s="117">
        <f>'Assessment 5'!T13</f>
        <v>0</v>
      </c>
      <c r="U96" s="117">
        <f>'Assessment 5'!U13</f>
        <v>0</v>
      </c>
      <c r="V96" s="117">
        <f>'Assessment 5'!V13</f>
        <v>0</v>
      </c>
      <c r="W96" s="117">
        <f>'Assessment 5'!W13</f>
        <v>0</v>
      </c>
      <c r="X96" s="117">
        <f>'Assessment 5'!X13</f>
        <v>0</v>
      </c>
      <c r="Y96" s="117">
        <f>'Assessment 5'!Y13</f>
        <v>0</v>
      </c>
      <c r="Z96" s="117">
        <f>'Assessment 5'!Z13</f>
        <v>0</v>
      </c>
      <c r="AA96" s="117">
        <f>'Assessment 5'!AA13</f>
        <v>0</v>
      </c>
      <c r="AB96" s="117">
        <f>'Assessment 5'!AB13</f>
        <v>0</v>
      </c>
      <c r="AC96" s="117">
        <f>'Assessment 5'!AC13</f>
        <v>0</v>
      </c>
      <c r="AD96" s="117">
        <f>'Assessment 5'!AD13</f>
        <v>0</v>
      </c>
      <c r="AE96" s="117">
        <f>'Assessment 5'!AE13</f>
        <v>0</v>
      </c>
      <c r="AF96" s="117">
        <f>'Assessment 5'!AF13</f>
        <v>0</v>
      </c>
      <c r="AG96" s="117">
        <f>'Assessment 5'!AG13</f>
        <v>0</v>
      </c>
      <c r="AH96" s="117">
        <f>'Assessment 5'!AH13</f>
        <v>0</v>
      </c>
      <c r="AI96" s="117">
        <f>'Assessment 5'!AI13</f>
        <v>0</v>
      </c>
      <c r="AJ96" s="117">
        <f>'Assessment 5'!AJ13</f>
        <v>0</v>
      </c>
      <c r="AK96" s="117">
        <f>'Assessment 5'!AK13</f>
        <v>0</v>
      </c>
      <c r="AL96" s="117">
        <f>'Assessment 5'!AL13</f>
        <v>0</v>
      </c>
      <c r="AM96" s="15">
        <f t="shared" si="21"/>
        <v>11</v>
      </c>
      <c r="AN96" s="149"/>
      <c r="AO96" s="149"/>
    </row>
    <row r="97" spans="1:41" ht="35.25" customHeight="1" x14ac:dyDescent="0.3">
      <c r="A97" s="116">
        <f>'Assessment 5'!A14</f>
        <v>16</v>
      </c>
      <c r="B97" s="144" t="str">
        <f>'Assessment 5'!B14</f>
        <v>Begins to recognise that there are standard universal ways of expressing time</v>
      </c>
      <c r="C97" s="31">
        <f>'Assessment 5'!C14</f>
        <v>66</v>
      </c>
      <c r="D97" s="161"/>
      <c r="E97" s="117">
        <f>'Assessment 5'!E14</f>
        <v>0</v>
      </c>
      <c r="F97" s="117">
        <f>'Assessment 5'!F14</f>
        <v>3</v>
      </c>
      <c r="G97" s="117">
        <f>'Assessment 5'!G14</f>
        <v>4</v>
      </c>
      <c r="H97" s="117">
        <f>'Assessment 5'!H14</f>
        <v>1</v>
      </c>
      <c r="I97" s="117">
        <f>'Assessment 5'!I14</f>
        <v>0</v>
      </c>
      <c r="J97" s="117">
        <f>'Assessment 5'!J14</f>
        <v>0</v>
      </c>
      <c r="K97" s="117">
        <f>'Assessment 5'!K14</f>
        <v>0</v>
      </c>
      <c r="L97" s="117">
        <f>'Assessment 5'!L14</f>
        <v>0</v>
      </c>
      <c r="M97" s="117">
        <f>'Assessment 5'!M14</f>
        <v>0</v>
      </c>
      <c r="N97" s="117">
        <f>'Assessment 5'!N14</f>
        <v>0</v>
      </c>
      <c r="O97" s="117">
        <f>'Assessment 5'!O14</f>
        <v>0</v>
      </c>
      <c r="P97" s="117">
        <f>'Assessment 5'!P14</f>
        <v>0</v>
      </c>
      <c r="Q97" s="117">
        <f>'Assessment 5'!Q14</f>
        <v>0</v>
      </c>
      <c r="R97" s="117">
        <f>'Assessment 5'!R14</f>
        <v>0</v>
      </c>
      <c r="S97" s="117">
        <f>'Assessment 5'!S14</f>
        <v>0</v>
      </c>
      <c r="T97" s="117">
        <f>'Assessment 5'!T14</f>
        <v>0</v>
      </c>
      <c r="U97" s="117">
        <f>'Assessment 5'!U14</f>
        <v>0</v>
      </c>
      <c r="V97" s="117">
        <f>'Assessment 5'!V14</f>
        <v>0</v>
      </c>
      <c r="W97" s="117">
        <f>'Assessment 5'!W14</f>
        <v>0</v>
      </c>
      <c r="X97" s="117">
        <f>'Assessment 5'!X14</f>
        <v>0</v>
      </c>
      <c r="Y97" s="117">
        <f>'Assessment 5'!Y14</f>
        <v>0</v>
      </c>
      <c r="Z97" s="117">
        <f>'Assessment 5'!Z14</f>
        <v>0</v>
      </c>
      <c r="AA97" s="117">
        <f>'Assessment 5'!AA14</f>
        <v>0</v>
      </c>
      <c r="AB97" s="117">
        <f>'Assessment 5'!AB14</f>
        <v>0</v>
      </c>
      <c r="AC97" s="117">
        <f>'Assessment 5'!AC14</f>
        <v>0</v>
      </c>
      <c r="AD97" s="117">
        <f>'Assessment 5'!AD14</f>
        <v>0</v>
      </c>
      <c r="AE97" s="117">
        <f>'Assessment 5'!AE14</f>
        <v>0</v>
      </c>
      <c r="AF97" s="117">
        <f>'Assessment 5'!AF14</f>
        <v>0</v>
      </c>
      <c r="AG97" s="117">
        <f>'Assessment 5'!AG14</f>
        <v>0</v>
      </c>
      <c r="AH97" s="117">
        <f>'Assessment 5'!AH14</f>
        <v>0</v>
      </c>
      <c r="AI97" s="117">
        <f>'Assessment 5'!AI14</f>
        <v>0</v>
      </c>
      <c r="AJ97" s="117">
        <f>'Assessment 5'!AJ14</f>
        <v>0</v>
      </c>
      <c r="AK97" s="117">
        <f>'Assessment 5'!AK14</f>
        <v>0</v>
      </c>
      <c r="AL97" s="117">
        <f>'Assessment 5'!AL14</f>
        <v>0</v>
      </c>
      <c r="AM97" s="16">
        <f t="shared" si="21"/>
        <v>8</v>
      </c>
      <c r="AN97" s="149"/>
      <c r="AO97" s="149"/>
    </row>
    <row r="98" spans="1:41" ht="36.75" customHeight="1" x14ac:dyDescent="0.3">
      <c r="A98" s="98">
        <f>'Assessment 5'!A15</f>
        <v>17</v>
      </c>
      <c r="B98" s="145" t="str">
        <f>'Assessment 5'!B15</f>
        <v xml:space="preserve">Collects data by asking simple questions of each other and gathering responses   </v>
      </c>
      <c r="C98" s="31">
        <f>'Assessment 5'!C15</f>
        <v>67</v>
      </c>
      <c r="D98" s="159" t="str">
        <f>'Assessment 5'!D15</f>
        <v>DC.D
N.SO
N.NC</v>
      </c>
      <c r="E98" s="98">
        <f>'Assessment 5'!E15</f>
        <v>1</v>
      </c>
      <c r="F98" s="98">
        <f>'Assessment 5'!F15</f>
        <v>3</v>
      </c>
      <c r="G98" s="98">
        <f>'Assessment 5'!G15</f>
        <v>4</v>
      </c>
      <c r="H98" s="98">
        <f>'Assessment 5'!H15</f>
        <v>4</v>
      </c>
      <c r="I98" s="98">
        <f>'Assessment 5'!I15</f>
        <v>0</v>
      </c>
      <c r="J98" s="98">
        <f>'Assessment 5'!J15</f>
        <v>0</v>
      </c>
      <c r="K98" s="98">
        <f>'Assessment 5'!K15</f>
        <v>0</v>
      </c>
      <c r="L98" s="98">
        <f>'Assessment 5'!L15</f>
        <v>0</v>
      </c>
      <c r="M98" s="98">
        <f>'Assessment 5'!M15</f>
        <v>0</v>
      </c>
      <c r="N98" s="98">
        <f>'Assessment 5'!N15</f>
        <v>0</v>
      </c>
      <c r="O98" s="98">
        <f>'Assessment 5'!O15</f>
        <v>0</v>
      </c>
      <c r="P98" s="98">
        <f>'Assessment 5'!P15</f>
        <v>0</v>
      </c>
      <c r="Q98" s="98">
        <f>'Assessment 5'!Q15</f>
        <v>0</v>
      </c>
      <c r="R98" s="98">
        <f>'Assessment 5'!R15</f>
        <v>0</v>
      </c>
      <c r="S98" s="98">
        <f>'Assessment 5'!S15</f>
        <v>0</v>
      </c>
      <c r="T98" s="98">
        <f>'Assessment 5'!T15</f>
        <v>0</v>
      </c>
      <c r="U98" s="98">
        <f>'Assessment 5'!U15</f>
        <v>0</v>
      </c>
      <c r="V98" s="98">
        <f>'Assessment 5'!V15</f>
        <v>0</v>
      </c>
      <c r="W98" s="98">
        <f>'Assessment 5'!W15</f>
        <v>0</v>
      </c>
      <c r="X98" s="98">
        <f>'Assessment 5'!X15</f>
        <v>0</v>
      </c>
      <c r="Y98" s="98">
        <f>'Assessment 5'!Y15</f>
        <v>0</v>
      </c>
      <c r="Z98" s="98">
        <f>'Assessment 5'!Z15</f>
        <v>0</v>
      </c>
      <c r="AA98" s="98">
        <f>'Assessment 5'!AA15</f>
        <v>0</v>
      </c>
      <c r="AB98" s="98">
        <f>'Assessment 5'!AB15</f>
        <v>0</v>
      </c>
      <c r="AC98" s="98">
        <f>'Assessment 5'!AC15</f>
        <v>0</v>
      </c>
      <c r="AD98" s="98">
        <f>'Assessment 5'!AD15</f>
        <v>0</v>
      </c>
      <c r="AE98" s="98">
        <f>'Assessment 5'!AE15</f>
        <v>0</v>
      </c>
      <c r="AF98" s="98">
        <f>'Assessment 5'!AF15</f>
        <v>0</v>
      </c>
      <c r="AG98" s="98">
        <f>'Assessment 5'!AG15</f>
        <v>0</v>
      </c>
      <c r="AH98" s="98">
        <f>'Assessment 5'!AH15</f>
        <v>0</v>
      </c>
      <c r="AI98" s="98">
        <f>'Assessment 5'!AI15</f>
        <v>0</v>
      </c>
      <c r="AJ98" s="98">
        <f>'Assessment 5'!AJ15</f>
        <v>0</v>
      </c>
      <c r="AK98" s="98">
        <f>'Assessment 5'!AK15</f>
        <v>0</v>
      </c>
      <c r="AL98" s="98">
        <f>'Assessment 5'!AL15</f>
        <v>0</v>
      </c>
      <c r="AM98" s="15">
        <f t="shared" si="21"/>
        <v>12</v>
      </c>
      <c r="AN98" s="149"/>
      <c r="AO98" s="149"/>
    </row>
    <row r="99" spans="1:41" ht="35.25" customHeight="1" x14ac:dyDescent="0.3">
      <c r="A99" s="98">
        <f>'Assessment 5'!A16</f>
        <v>17</v>
      </c>
      <c r="B99" s="145" t="str">
        <f>'Assessment 5'!B16</f>
        <v>Responds to questions and/or problems that relate to the attributes of data sets</v>
      </c>
      <c r="C99" s="31">
        <f>'Assessment 5'!C16</f>
        <v>68</v>
      </c>
      <c r="D99" s="161"/>
      <c r="E99" s="98">
        <f>'Assessment 5'!E16</f>
        <v>1</v>
      </c>
      <c r="F99" s="98">
        <f>'Assessment 5'!F16</f>
        <v>3</v>
      </c>
      <c r="G99" s="98">
        <f>'Assessment 5'!G16</f>
        <v>4</v>
      </c>
      <c r="H99" s="98">
        <f>'Assessment 5'!H16</f>
        <v>0</v>
      </c>
      <c r="I99" s="98">
        <f>'Assessment 5'!I16</f>
        <v>0</v>
      </c>
      <c r="J99" s="98">
        <f>'Assessment 5'!J16</f>
        <v>0</v>
      </c>
      <c r="K99" s="98">
        <f>'Assessment 5'!K16</f>
        <v>0</v>
      </c>
      <c r="L99" s="98">
        <f>'Assessment 5'!L16</f>
        <v>0</v>
      </c>
      <c r="M99" s="98">
        <f>'Assessment 5'!M16</f>
        <v>0</v>
      </c>
      <c r="N99" s="98">
        <f>'Assessment 5'!N16</f>
        <v>0</v>
      </c>
      <c r="O99" s="98">
        <f>'Assessment 5'!O16</f>
        <v>0</v>
      </c>
      <c r="P99" s="98">
        <f>'Assessment 5'!P16</f>
        <v>0</v>
      </c>
      <c r="Q99" s="98">
        <f>'Assessment 5'!Q16</f>
        <v>0</v>
      </c>
      <c r="R99" s="98">
        <f>'Assessment 5'!R16</f>
        <v>0</v>
      </c>
      <c r="S99" s="98">
        <f>'Assessment 5'!S16</f>
        <v>0</v>
      </c>
      <c r="T99" s="98">
        <f>'Assessment 5'!T16</f>
        <v>0</v>
      </c>
      <c r="U99" s="98">
        <f>'Assessment 5'!U16</f>
        <v>0</v>
      </c>
      <c r="V99" s="98">
        <f>'Assessment 5'!V16</f>
        <v>0</v>
      </c>
      <c r="W99" s="98">
        <f>'Assessment 5'!W16</f>
        <v>0</v>
      </c>
      <c r="X99" s="98">
        <f>'Assessment 5'!X16</f>
        <v>0</v>
      </c>
      <c r="Y99" s="98">
        <f>'Assessment 5'!Y16</f>
        <v>0</v>
      </c>
      <c r="Z99" s="98">
        <f>'Assessment 5'!Z16</f>
        <v>0</v>
      </c>
      <c r="AA99" s="98">
        <f>'Assessment 5'!AA16</f>
        <v>0</v>
      </c>
      <c r="AB99" s="98">
        <f>'Assessment 5'!AB16</f>
        <v>0</v>
      </c>
      <c r="AC99" s="98">
        <f>'Assessment 5'!AC16</f>
        <v>0</v>
      </c>
      <c r="AD99" s="98">
        <f>'Assessment 5'!AD16</f>
        <v>0</v>
      </c>
      <c r="AE99" s="98">
        <f>'Assessment 5'!AE16</f>
        <v>0</v>
      </c>
      <c r="AF99" s="98">
        <f>'Assessment 5'!AF16</f>
        <v>0</v>
      </c>
      <c r="AG99" s="98">
        <f>'Assessment 5'!AG16</f>
        <v>0</v>
      </c>
      <c r="AH99" s="98">
        <f>'Assessment 5'!AH16</f>
        <v>0</v>
      </c>
      <c r="AI99" s="98">
        <f>'Assessment 5'!AI16</f>
        <v>0</v>
      </c>
      <c r="AJ99" s="98">
        <f>'Assessment 5'!AJ16</f>
        <v>0</v>
      </c>
      <c r="AK99" s="98">
        <f>'Assessment 5'!AK16</f>
        <v>0</v>
      </c>
      <c r="AL99" s="98">
        <f>'Assessment 5'!AL16</f>
        <v>0</v>
      </c>
      <c r="AM99" s="48">
        <f t="shared" si="21"/>
        <v>8</v>
      </c>
      <c r="AN99" s="149"/>
      <c r="AO99" s="149"/>
    </row>
    <row r="100" spans="1:41" x14ac:dyDescent="0.3">
      <c r="A100" s="42"/>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49"/>
      <c r="AO100" s="149"/>
    </row>
    <row r="101" spans="1:41" ht="22.5" customHeight="1" x14ac:dyDescent="0.3">
      <c r="A101" s="177"/>
      <c r="B101" s="217" t="s">
        <v>15</v>
      </c>
      <c r="C101" s="218"/>
      <c r="D101" s="218"/>
      <c r="E101" s="109">
        <f>SUMIF($A85:$A99,14,E85:E99)</f>
        <v>18</v>
      </c>
      <c r="F101" s="109">
        <f t="shared" ref="F101:AL101" si="22">SUMIF($A85:$A99,14,F85:F99)</f>
        <v>23</v>
      </c>
      <c r="G101" s="109">
        <f t="shared" si="22"/>
        <v>32</v>
      </c>
      <c r="H101" s="109">
        <f t="shared" si="22"/>
        <v>18</v>
      </c>
      <c r="I101" s="109">
        <f t="shared" si="22"/>
        <v>0</v>
      </c>
      <c r="J101" s="109">
        <f t="shared" si="22"/>
        <v>0</v>
      </c>
      <c r="K101" s="109">
        <f t="shared" si="22"/>
        <v>0</v>
      </c>
      <c r="L101" s="109">
        <f t="shared" si="22"/>
        <v>0</v>
      </c>
      <c r="M101" s="109">
        <f t="shared" si="22"/>
        <v>0</v>
      </c>
      <c r="N101" s="109">
        <f t="shared" si="22"/>
        <v>0</v>
      </c>
      <c r="O101" s="109">
        <f t="shared" si="22"/>
        <v>0</v>
      </c>
      <c r="P101" s="109">
        <f t="shared" si="22"/>
        <v>0</v>
      </c>
      <c r="Q101" s="109">
        <f t="shared" si="22"/>
        <v>0</v>
      </c>
      <c r="R101" s="109">
        <f t="shared" si="22"/>
        <v>0</v>
      </c>
      <c r="S101" s="109">
        <f t="shared" si="22"/>
        <v>0</v>
      </c>
      <c r="T101" s="109">
        <f t="shared" si="22"/>
        <v>0</v>
      </c>
      <c r="U101" s="109">
        <f t="shared" si="22"/>
        <v>0</v>
      </c>
      <c r="V101" s="109">
        <f t="shared" si="22"/>
        <v>0</v>
      </c>
      <c r="W101" s="109">
        <f t="shared" si="22"/>
        <v>0</v>
      </c>
      <c r="X101" s="109">
        <f t="shared" si="22"/>
        <v>0</v>
      </c>
      <c r="Y101" s="109">
        <f t="shared" si="22"/>
        <v>0</v>
      </c>
      <c r="Z101" s="109">
        <f t="shared" si="22"/>
        <v>0</v>
      </c>
      <c r="AA101" s="109">
        <f t="shared" si="22"/>
        <v>0</v>
      </c>
      <c r="AB101" s="109">
        <f t="shared" si="22"/>
        <v>0</v>
      </c>
      <c r="AC101" s="109">
        <f t="shared" si="22"/>
        <v>0</v>
      </c>
      <c r="AD101" s="109">
        <f t="shared" si="22"/>
        <v>0</v>
      </c>
      <c r="AE101" s="109">
        <f t="shared" si="22"/>
        <v>0</v>
      </c>
      <c r="AF101" s="109">
        <f t="shared" si="22"/>
        <v>0</v>
      </c>
      <c r="AG101" s="109">
        <f t="shared" si="22"/>
        <v>0</v>
      </c>
      <c r="AH101" s="109">
        <f t="shared" si="22"/>
        <v>0</v>
      </c>
      <c r="AI101" s="109">
        <f t="shared" si="22"/>
        <v>0</v>
      </c>
      <c r="AJ101" s="109">
        <f t="shared" si="22"/>
        <v>0</v>
      </c>
      <c r="AK101" s="109">
        <f t="shared" si="22"/>
        <v>0</v>
      </c>
      <c r="AL101" s="110">
        <f t="shared" si="22"/>
        <v>0</v>
      </c>
      <c r="AM101" s="14"/>
      <c r="AN101" s="149"/>
      <c r="AO101" s="149"/>
    </row>
    <row r="102" spans="1:41" ht="23.25" customHeight="1" x14ac:dyDescent="0.3">
      <c r="A102" s="177"/>
      <c r="B102" s="219" t="s">
        <v>16</v>
      </c>
      <c r="C102" s="220"/>
      <c r="D102" s="220"/>
      <c r="E102" s="111">
        <f>SUMIF($A85:$A99,15,E85:E99)</f>
        <v>5</v>
      </c>
      <c r="F102" s="111">
        <f t="shared" ref="F102:AL102" si="23">SUMIF($A85:$A99,15,F85:F99)</f>
        <v>4</v>
      </c>
      <c r="G102" s="111">
        <f t="shared" si="23"/>
        <v>6</v>
      </c>
      <c r="H102" s="111">
        <f t="shared" si="23"/>
        <v>5</v>
      </c>
      <c r="I102" s="111">
        <f t="shared" si="23"/>
        <v>0</v>
      </c>
      <c r="J102" s="111">
        <f t="shared" si="23"/>
        <v>0</v>
      </c>
      <c r="K102" s="111">
        <f t="shared" si="23"/>
        <v>0</v>
      </c>
      <c r="L102" s="111">
        <f t="shared" si="23"/>
        <v>0</v>
      </c>
      <c r="M102" s="111">
        <f t="shared" si="23"/>
        <v>0</v>
      </c>
      <c r="N102" s="111">
        <f t="shared" si="23"/>
        <v>0</v>
      </c>
      <c r="O102" s="111">
        <f t="shared" si="23"/>
        <v>0</v>
      </c>
      <c r="P102" s="111">
        <f t="shared" si="23"/>
        <v>0</v>
      </c>
      <c r="Q102" s="111">
        <f t="shared" si="23"/>
        <v>0</v>
      </c>
      <c r="R102" s="111">
        <f t="shared" si="23"/>
        <v>0</v>
      </c>
      <c r="S102" s="111">
        <f t="shared" si="23"/>
        <v>0</v>
      </c>
      <c r="T102" s="111">
        <f t="shared" si="23"/>
        <v>0</v>
      </c>
      <c r="U102" s="111">
        <f t="shared" si="23"/>
        <v>0</v>
      </c>
      <c r="V102" s="111">
        <f t="shared" si="23"/>
        <v>0</v>
      </c>
      <c r="W102" s="111">
        <f t="shared" si="23"/>
        <v>0</v>
      </c>
      <c r="X102" s="111">
        <f t="shared" si="23"/>
        <v>0</v>
      </c>
      <c r="Y102" s="111">
        <f t="shared" si="23"/>
        <v>0</v>
      </c>
      <c r="Z102" s="111">
        <f t="shared" si="23"/>
        <v>0</v>
      </c>
      <c r="AA102" s="111">
        <f t="shared" si="23"/>
        <v>0</v>
      </c>
      <c r="AB102" s="111">
        <f t="shared" si="23"/>
        <v>0</v>
      </c>
      <c r="AC102" s="111">
        <f t="shared" si="23"/>
        <v>0</v>
      </c>
      <c r="AD102" s="111">
        <f t="shared" si="23"/>
        <v>0</v>
      </c>
      <c r="AE102" s="111">
        <f t="shared" si="23"/>
        <v>0</v>
      </c>
      <c r="AF102" s="111">
        <f t="shared" si="23"/>
        <v>0</v>
      </c>
      <c r="AG102" s="111">
        <f t="shared" si="23"/>
        <v>0</v>
      </c>
      <c r="AH102" s="111">
        <f t="shared" si="23"/>
        <v>0</v>
      </c>
      <c r="AI102" s="111">
        <f t="shared" si="23"/>
        <v>0</v>
      </c>
      <c r="AJ102" s="111">
        <f t="shared" si="23"/>
        <v>0</v>
      </c>
      <c r="AK102" s="111">
        <f t="shared" si="23"/>
        <v>0</v>
      </c>
      <c r="AL102" s="112">
        <f t="shared" si="23"/>
        <v>0</v>
      </c>
      <c r="AM102" s="14"/>
      <c r="AN102" s="149"/>
      <c r="AO102" s="149"/>
    </row>
    <row r="103" spans="1:41" ht="22.5" customHeight="1" x14ac:dyDescent="0.3">
      <c r="A103" s="177"/>
      <c r="B103" s="221" t="s">
        <v>17</v>
      </c>
      <c r="C103" s="222"/>
      <c r="D103" s="222"/>
      <c r="E103" s="117">
        <f>SUMIF($A85:$A99,16,E85:E99)</f>
        <v>2</v>
      </c>
      <c r="F103" s="117">
        <f t="shared" ref="F103:AL103" si="24">SUMIF($A85:$A99,16,F85:F99)</f>
        <v>6</v>
      </c>
      <c r="G103" s="117">
        <f t="shared" si="24"/>
        <v>8</v>
      </c>
      <c r="H103" s="117">
        <f t="shared" si="24"/>
        <v>3</v>
      </c>
      <c r="I103" s="117">
        <f t="shared" si="24"/>
        <v>0</v>
      </c>
      <c r="J103" s="117">
        <f t="shared" si="24"/>
        <v>0</v>
      </c>
      <c r="K103" s="117">
        <f t="shared" si="24"/>
        <v>0</v>
      </c>
      <c r="L103" s="117">
        <f t="shared" si="24"/>
        <v>0</v>
      </c>
      <c r="M103" s="117">
        <f t="shared" si="24"/>
        <v>0</v>
      </c>
      <c r="N103" s="117">
        <f t="shared" si="24"/>
        <v>0</v>
      </c>
      <c r="O103" s="117">
        <f t="shared" si="24"/>
        <v>0</v>
      </c>
      <c r="P103" s="117">
        <f t="shared" si="24"/>
        <v>0</v>
      </c>
      <c r="Q103" s="117">
        <f t="shared" si="24"/>
        <v>0</v>
      </c>
      <c r="R103" s="117">
        <f t="shared" si="24"/>
        <v>0</v>
      </c>
      <c r="S103" s="117">
        <f t="shared" si="24"/>
        <v>0</v>
      </c>
      <c r="T103" s="117">
        <f t="shared" si="24"/>
        <v>0</v>
      </c>
      <c r="U103" s="117">
        <f t="shared" si="24"/>
        <v>0</v>
      </c>
      <c r="V103" s="117">
        <f t="shared" si="24"/>
        <v>0</v>
      </c>
      <c r="W103" s="117">
        <f t="shared" si="24"/>
        <v>0</v>
      </c>
      <c r="X103" s="117">
        <f t="shared" si="24"/>
        <v>0</v>
      </c>
      <c r="Y103" s="117">
        <f t="shared" si="24"/>
        <v>0</v>
      </c>
      <c r="Z103" s="117">
        <f t="shared" si="24"/>
        <v>0</v>
      </c>
      <c r="AA103" s="117">
        <f t="shared" si="24"/>
        <v>0</v>
      </c>
      <c r="AB103" s="117">
        <f t="shared" si="24"/>
        <v>0</v>
      </c>
      <c r="AC103" s="117">
        <f t="shared" si="24"/>
        <v>0</v>
      </c>
      <c r="AD103" s="117">
        <f t="shared" si="24"/>
        <v>0</v>
      </c>
      <c r="AE103" s="117">
        <f t="shared" si="24"/>
        <v>0</v>
      </c>
      <c r="AF103" s="117">
        <f t="shared" si="24"/>
        <v>0</v>
      </c>
      <c r="AG103" s="117">
        <f t="shared" si="24"/>
        <v>0</v>
      </c>
      <c r="AH103" s="117">
        <f t="shared" si="24"/>
        <v>0</v>
      </c>
      <c r="AI103" s="117">
        <f t="shared" si="24"/>
        <v>0</v>
      </c>
      <c r="AJ103" s="117">
        <f t="shared" si="24"/>
        <v>0</v>
      </c>
      <c r="AK103" s="117">
        <f t="shared" si="24"/>
        <v>0</v>
      </c>
      <c r="AL103" s="120">
        <f t="shared" si="24"/>
        <v>0</v>
      </c>
      <c r="AM103" s="14"/>
      <c r="AN103" s="149"/>
      <c r="AO103" s="149"/>
    </row>
    <row r="104" spans="1:41" ht="21.75" customHeight="1" x14ac:dyDescent="0.3">
      <c r="A104" s="177"/>
      <c r="B104" s="113"/>
      <c r="C104" s="114"/>
      <c r="D104" s="115" t="s">
        <v>129</v>
      </c>
      <c r="E104" s="119">
        <f>SUMIF($A85:$A99,17,E85:E99)</f>
        <v>2</v>
      </c>
      <c r="F104" s="119">
        <f t="shared" ref="F104:AL104" si="25">SUMIF($A85:$A99,17,F85:F99)</f>
        <v>6</v>
      </c>
      <c r="G104" s="119">
        <f t="shared" si="25"/>
        <v>8</v>
      </c>
      <c r="H104" s="119">
        <f t="shared" si="25"/>
        <v>4</v>
      </c>
      <c r="I104" s="119">
        <f t="shared" si="25"/>
        <v>0</v>
      </c>
      <c r="J104" s="119">
        <f t="shared" si="25"/>
        <v>0</v>
      </c>
      <c r="K104" s="119">
        <f t="shared" si="25"/>
        <v>0</v>
      </c>
      <c r="L104" s="119">
        <f t="shared" si="25"/>
        <v>0</v>
      </c>
      <c r="M104" s="119">
        <f t="shared" si="25"/>
        <v>0</v>
      </c>
      <c r="N104" s="119">
        <f t="shared" si="25"/>
        <v>0</v>
      </c>
      <c r="O104" s="119">
        <f t="shared" si="25"/>
        <v>0</v>
      </c>
      <c r="P104" s="119">
        <f t="shared" si="25"/>
        <v>0</v>
      </c>
      <c r="Q104" s="119">
        <f t="shared" si="25"/>
        <v>0</v>
      </c>
      <c r="R104" s="119">
        <f t="shared" si="25"/>
        <v>0</v>
      </c>
      <c r="S104" s="119">
        <f t="shared" si="25"/>
        <v>0</v>
      </c>
      <c r="T104" s="119">
        <f t="shared" si="25"/>
        <v>0</v>
      </c>
      <c r="U104" s="119">
        <f t="shared" si="25"/>
        <v>0</v>
      </c>
      <c r="V104" s="119">
        <f t="shared" si="25"/>
        <v>0</v>
      </c>
      <c r="W104" s="119">
        <f t="shared" si="25"/>
        <v>0</v>
      </c>
      <c r="X104" s="119">
        <f t="shared" si="25"/>
        <v>0</v>
      </c>
      <c r="Y104" s="119">
        <f t="shared" si="25"/>
        <v>0</v>
      </c>
      <c r="Z104" s="119">
        <f t="shared" si="25"/>
        <v>0</v>
      </c>
      <c r="AA104" s="119">
        <f t="shared" si="25"/>
        <v>0</v>
      </c>
      <c r="AB104" s="119">
        <f t="shared" si="25"/>
        <v>0</v>
      </c>
      <c r="AC104" s="119">
        <f t="shared" si="25"/>
        <v>0</v>
      </c>
      <c r="AD104" s="119">
        <f t="shared" si="25"/>
        <v>0</v>
      </c>
      <c r="AE104" s="119">
        <f t="shared" si="25"/>
        <v>0</v>
      </c>
      <c r="AF104" s="119">
        <f t="shared" si="25"/>
        <v>0</v>
      </c>
      <c r="AG104" s="119">
        <f t="shared" si="25"/>
        <v>0</v>
      </c>
      <c r="AH104" s="119">
        <f t="shared" si="25"/>
        <v>0</v>
      </c>
      <c r="AI104" s="119">
        <f t="shared" si="25"/>
        <v>0</v>
      </c>
      <c r="AJ104" s="119">
        <f t="shared" si="25"/>
        <v>0</v>
      </c>
      <c r="AK104" s="119">
        <f t="shared" si="25"/>
        <v>0</v>
      </c>
      <c r="AL104" s="119">
        <f t="shared" si="25"/>
        <v>0</v>
      </c>
      <c r="AM104" s="53"/>
      <c r="AN104" s="149"/>
      <c r="AO104" s="149"/>
    </row>
    <row r="105" spans="1:41" ht="24" customHeight="1" x14ac:dyDescent="0.3">
      <c r="A105" s="178"/>
      <c r="B105" s="172" t="s">
        <v>4</v>
      </c>
      <c r="C105" s="173"/>
      <c r="D105" s="174"/>
      <c r="E105" s="118">
        <f>SUM(E85:E93,E94:E96,E97,E98:E99)</f>
        <v>27</v>
      </c>
      <c r="F105" s="118">
        <f>SUM(F85:F93,F94:F96,F97,F98:F99)</f>
        <v>39</v>
      </c>
      <c r="G105" s="118">
        <f>SUM(G85:G93,G94:G96,G97,G98:G99)</f>
        <v>54</v>
      </c>
      <c r="H105" s="118">
        <f>SUM(H85:H93,H94:H96,H97,H98:H99)</f>
        <v>30</v>
      </c>
      <c r="I105" s="118">
        <f t="shared" ref="I105:AL105" si="26">SUM(I85:I93,I94:I96,I97,I98:I99)</f>
        <v>0</v>
      </c>
      <c r="J105" s="118">
        <f t="shared" si="26"/>
        <v>0</v>
      </c>
      <c r="K105" s="118">
        <f t="shared" si="26"/>
        <v>0</v>
      </c>
      <c r="L105" s="118">
        <f t="shared" si="26"/>
        <v>0</v>
      </c>
      <c r="M105" s="118">
        <f t="shared" si="26"/>
        <v>0</v>
      </c>
      <c r="N105" s="118">
        <f t="shared" si="26"/>
        <v>0</v>
      </c>
      <c r="O105" s="118">
        <f t="shared" si="26"/>
        <v>0</v>
      </c>
      <c r="P105" s="118">
        <f t="shared" si="26"/>
        <v>0</v>
      </c>
      <c r="Q105" s="118">
        <f t="shared" si="26"/>
        <v>0</v>
      </c>
      <c r="R105" s="118">
        <f t="shared" si="26"/>
        <v>0</v>
      </c>
      <c r="S105" s="118">
        <f t="shared" si="26"/>
        <v>0</v>
      </c>
      <c r="T105" s="118">
        <f t="shared" si="26"/>
        <v>0</v>
      </c>
      <c r="U105" s="118">
        <f t="shared" si="26"/>
        <v>0</v>
      </c>
      <c r="V105" s="118">
        <f t="shared" si="26"/>
        <v>0</v>
      </c>
      <c r="W105" s="118">
        <f t="shared" si="26"/>
        <v>0</v>
      </c>
      <c r="X105" s="118">
        <f t="shared" si="26"/>
        <v>0</v>
      </c>
      <c r="Y105" s="118">
        <f t="shared" si="26"/>
        <v>0</v>
      </c>
      <c r="Z105" s="118">
        <f t="shared" si="26"/>
        <v>0</v>
      </c>
      <c r="AA105" s="118">
        <f t="shared" si="26"/>
        <v>0</v>
      </c>
      <c r="AB105" s="118">
        <f t="shared" si="26"/>
        <v>0</v>
      </c>
      <c r="AC105" s="118">
        <f t="shared" si="26"/>
        <v>0</v>
      </c>
      <c r="AD105" s="118">
        <f t="shared" si="26"/>
        <v>0</v>
      </c>
      <c r="AE105" s="118">
        <f t="shared" si="26"/>
        <v>0</v>
      </c>
      <c r="AF105" s="118">
        <f t="shared" si="26"/>
        <v>0</v>
      </c>
      <c r="AG105" s="118">
        <f t="shared" si="26"/>
        <v>0</v>
      </c>
      <c r="AH105" s="118">
        <f t="shared" si="26"/>
        <v>0</v>
      </c>
      <c r="AI105" s="118">
        <f t="shared" si="26"/>
        <v>0</v>
      </c>
      <c r="AJ105" s="118">
        <f t="shared" si="26"/>
        <v>0</v>
      </c>
      <c r="AK105" s="118">
        <f t="shared" si="26"/>
        <v>0</v>
      </c>
      <c r="AL105" s="118">
        <f t="shared" si="26"/>
        <v>0</v>
      </c>
      <c r="AM105" s="53"/>
      <c r="AN105" s="149"/>
      <c r="AO105" s="149"/>
    </row>
    <row r="106" spans="1:41" x14ac:dyDescent="0.3">
      <c r="A106" s="149"/>
      <c r="B106" s="149"/>
      <c r="C106" s="149"/>
      <c r="D106" s="149"/>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149"/>
      <c r="AN106" s="149"/>
      <c r="AO106" s="149"/>
    </row>
    <row r="107" spans="1:41" ht="36.75" customHeight="1" x14ac:dyDescent="0.3">
      <c r="A107" s="241"/>
      <c r="B107" s="241"/>
      <c r="C107" s="241"/>
      <c r="D107" s="241"/>
      <c r="E107" s="238" t="s">
        <v>110</v>
      </c>
      <c r="F107" s="239"/>
      <c r="G107" s="239"/>
      <c r="H107" s="239"/>
      <c r="I107" s="239"/>
      <c r="J107" s="239"/>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40"/>
      <c r="AM107" s="14"/>
      <c r="AN107" s="149"/>
      <c r="AO107" s="149"/>
    </row>
    <row r="108" spans="1:41" ht="108.75" customHeight="1" x14ac:dyDescent="0.3">
      <c r="A108" s="149"/>
      <c r="B108" s="149"/>
      <c r="C108" s="149"/>
      <c r="D108" s="237"/>
      <c r="E108" s="123" t="str">
        <f>'Assessment 1'!E1</f>
        <v>Lexi</v>
      </c>
      <c r="F108" s="30" t="str">
        <f>'Assessment 1'!F1</f>
        <v>Dara</v>
      </c>
      <c r="G108" s="30" t="str">
        <f>'Assessment 1'!G1</f>
        <v>Mia</v>
      </c>
      <c r="H108" s="30" t="str">
        <f>'Assessment 1'!H1</f>
        <v>Jay</v>
      </c>
      <c r="I108" s="30" t="str">
        <f>'Assessment 1'!I1</f>
        <v>Pupil Name 5</v>
      </c>
      <c r="J108" s="30" t="str">
        <f>'Assessment 1'!J1</f>
        <v>Pupil Name 6</v>
      </c>
      <c r="K108" s="30" t="str">
        <f>'Assessment 1'!K1</f>
        <v>Pupil Name 7</v>
      </c>
      <c r="L108" s="30" t="str">
        <f>'Assessment 1'!L1</f>
        <v>Pupil Name 8</v>
      </c>
      <c r="M108" s="30" t="str">
        <f>'Assessment 1'!M1</f>
        <v>Pupil Name 9</v>
      </c>
      <c r="N108" s="30" t="str">
        <f>'Assessment 1'!N1</f>
        <v>Pupil Name 10</v>
      </c>
      <c r="O108" s="30" t="str">
        <f>'Assessment 1'!O1</f>
        <v>Pupil Name 11</v>
      </c>
      <c r="P108" s="30" t="str">
        <f>'Assessment 1'!P1</f>
        <v>Pupil Name 12</v>
      </c>
      <c r="Q108" s="30" t="str">
        <f>'Assessment 1'!Q1</f>
        <v>Pupil Name 13</v>
      </c>
      <c r="R108" s="30" t="str">
        <f>'Assessment 1'!R1</f>
        <v>Pupil Name 14</v>
      </c>
      <c r="S108" s="30" t="str">
        <f>'Assessment 1'!S1</f>
        <v>Pupil Name 15</v>
      </c>
      <c r="T108" s="30" t="str">
        <f>'Assessment 1'!T1</f>
        <v>Pupil Name 16</v>
      </c>
      <c r="U108" s="30" t="str">
        <f>'Assessment 1'!U1</f>
        <v>Pupil Name 17</v>
      </c>
      <c r="V108" s="30" t="str">
        <f>'Assessment 1'!V1</f>
        <v>Pupil Name 18</v>
      </c>
      <c r="W108" s="30" t="str">
        <f>'Assessment 1'!W1</f>
        <v>Pupil Name 19</v>
      </c>
      <c r="X108" s="30" t="str">
        <f>'Assessment 1'!X1</f>
        <v>Pupil Name 20</v>
      </c>
      <c r="Y108" s="30" t="str">
        <f>'Assessment 1'!Y1</f>
        <v>Pupil Name 21</v>
      </c>
      <c r="Z108" s="30" t="str">
        <f>'Assessment 1'!Z1</f>
        <v>Pupil Name 22</v>
      </c>
      <c r="AA108" s="30" t="str">
        <f>'Assessment 1'!AA1</f>
        <v>Pupil Name 23</v>
      </c>
      <c r="AB108" s="30" t="str">
        <f>'Assessment 1'!AB1</f>
        <v>Pupil Name 24</v>
      </c>
      <c r="AC108" s="30" t="str">
        <f>'Assessment 1'!AC1</f>
        <v>Pupil Name 25</v>
      </c>
      <c r="AD108" s="30" t="str">
        <f>'Assessment 1'!AD1</f>
        <v>Pupil Name 26</v>
      </c>
      <c r="AE108" s="30" t="str">
        <f>'Assessment 1'!AE1</f>
        <v>Pupil Name 27</v>
      </c>
      <c r="AF108" s="30" t="str">
        <f>'Assessment 1'!AF1</f>
        <v>Pupil Name 28</v>
      </c>
      <c r="AG108" s="30" t="str">
        <f>'Assessment 1'!AG1</f>
        <v>Pupil Name 29</v>
      </c>
      <c r="AH108" s="30" t="str">
        <f>'Assessment 1'!AH1</f>
        <v>Pupil Name 30</v>
      </c>
      <c r="AI108" s="30" t="str">
        <f>'Assessment 1'!AI1</f>
        <v>Pupil Name 31</v>
      </c>
      <c r="AJ108" s="30" t="str">
        <f>'Assessment 1'!AJ1</f>
        <v>Pupil Name 32</v>
      </c>
      <c r="AK108" s="30" t="str">
        <f>'Assessment 1'!AK1</f>
        <v>Pupil Name 33</v>
      </c>
      <c r="AL108" s="124" t="str">
        <f>'Assessment 1'!AL1</f>
        <v>Pupil Name 34</v>
      </c>
      <c r="AM108" s="185"/>
      <c r="AN108" s="149"/>
      <c r="AO108" s="149"/>
    </row>
    <row r="109" spans="1:41" ht="57.75" customHeight="1" x14ac:dyDescent="0.3">
      <c r="A109" s="149"/>
      <c r="B109" s="149"/>
      <c r="C109" s="149"/>
      <c r="D109" s="237"/>
      <c r="E109" s="125">
        <f>SUM(E22,E41,E60,E82,E105)</f>
        <v>157</v>
      </c>
      <c r="F109" s="125">
        <f t="shared" ref="F109:AL109" si="27">SUM(F22,F41,F60,F82,F105)</f>
        <v>158</v>
      </c>
      <c r="G109" s="125">
        <f t="shared" si="27"/>
        <v>192</v>
      </c>
      <c r="H109" s="125">
        <f t="shared" si="27"/>
        <v>172</v>
      </c>
      <c r="I109" s="125">
        <f t="shared" si="27"/>
        <v>0</v>
      </c>
      <c r="J109" s="125">
        <f t="shared" si="27"/>
        <v>0</v>
      </c>
      <c r="K109" s="125">
        <f t="shared" si="27"/>
        <v>0</v>
      </c>
      <c r="L109" s="125">
        <f t="shared" si="27"/>
        <v>0</v>
      </c>
      <c r="M109" s="125">
        <f t="shared" si="27"/>
        <v>0</v>
      </c>
      <c r="N109" s="125">
        <f t="shared" si="27"/>
        <v>0</v>
      </c>
      <c r="O109" s="125">
        <f t="shared" si="27"/>
        <v>0</v>
      </c>
      <c r="P109" s="125">
        <f t="shared" si="27"/>
        <v>0</v>
      </c>
      <c r="Q109" s="125">
        <f t="shared" si="27"/>
        <v>0</v>
      </c>
      <c r="R109" s="125">
        <f t="shared" si="27"/>
        <v>0</v>
      </c>
      <c r="S109" s="125">
        <f t="shared" si="27"/>
        <v>0</v>
      </c>
      <c r="T109" s="125">
        <f t="shared" si="27"/>
        <v>0</v>
      </c>
      <c r="U109" s="125">
        <f t="shared" si="27"/>
        <v>0</v>
      </c>
      <c r="V109" s="125">
        <f t="shared" si="27"/>
        <v>0</v>
      </c>
      <c r="W109" s="125">
        <f t="shared" si="27"/>
        <v>0</v>
      </c>
      <c r="X109" s="125">
        <f t="shared" si="27"/>
        <v>0</v>
      </c>
      <c r="Y109" s="125">
        <f t="shared" si="27"/>
        <v>0</v>
      </c>
      <c r="Z109" s="125">
        <f t="shared" si="27"/>
        <v>0</v>
      </c>
      <c r="AA109" s="125">
        <f t="shared" si="27"/>
        <v>0</v>
      </c>
      <c r="AB109" s="125">
        <f t="shared" si="27"/>
        <v>0</v>
      </c>
      <c r="AC109" s="125">
        <f t="shared" si="27"/>
        <v>0</v>
      </c>
      <c r="AD109" s="125">
        <f t="shared" si="27"/>
        <v>0</v>
      </c>
      <c r="AE109" s="125">
        <f t="shared" si="27"/>
        <v>0</v>
      </c>
      <c r="AF109" s="125">
        <f t="shared" si="27"/>
        <v>0</v>
      </c>
      <c r="AG109" s="125">
        <f t="shared" si="27"/>
        <v>0</v>
      </c>
      <c r="AH109" s="125">
        <f t="shared" si="27"/>
        <v>0</v>
      </c>
      <c r="AI109" s="125">
        <f t="shared" si="27"/>
        <v>0</v>
      </c>
      <c r="AJ109" s="125">
        <f t="shared" si="27"/>
        <v>0</v>
      </c>
      <c r="AK109" s="125">
        <f t="shared" si="27"/>
        <v>0</v>
      </c>
      <c r="AL109" s="125">
        <f t="shared" si="27"/>
        <v>0</v>
      </c>
      <c r="AM109" s="185"/>
      <c r="AN109" s="149"/>
      <c r="AO109" s="149"/>
    </row>
    <row r="110" spans="1:41" x14ac:dyDescent="0.3">
      <c r="A110" s="149"/>
      <c r="B110" s="149"/>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row>
  </sheetData>
  <mergeCells count="64">
    <mergeCell ref="A108:D109"/>
    <mergeCell ref="A110:AM110"/>
    <mergeCell ref="E107:AL107"/>
    <mergeCell ref="A107:D107"/>
    <mergeCell ref="B21:D21"/>
    <mergeCell ref="B22:D22"/>
    <mergeCell ref="A18:A22"/>
    <mergeCell ref="B18:D18"/>
    <mergeCell ref="B19:D19"/>
    <mergeCell ref="B20:D20"/>
    <mergeCell ref="D25:D30"/>
    <mergeCell ref="D44:D49"/>
    <mergeCell ref="B56:AM56"/>
    <mergeCell ref="A101:A105"/>
    <mergeCell ref="B101:D101"/>
    <mergeCell ref="B78:AM78"/>
    <mergeCell ref="D85:D93"/>
    <mergeCell ref="D98:D99"/>
    <mergeCell ref="D63:D66"/>
    <mergeCell ref="D31:D34"/>
    <mergeCell ref="D35:D36"/>
    <mergeCell ref="B37:AM37"/>
    <mergeCell ref="A38:A41"/>
    <mergeCell ref="B38:D38"/>
    <mergeCell ref="B102:D102"/>
    <mergeCell ref="B100:AM100"/>
    <mergeCell ref="A2:AM2"/>
    <mergeCell ref="A24:AM24"/>
    <mergeCell ref="A43:AM43"/>
    <mergeCell ref="AN24:AO110"/>
    <mergeCell ref="A23:AO23"/>
    <mergeCell ref="A42:AM42"/>
    <mergeCell ref="A61:AM61"/>
    <mergeCell ref="A83:AM83"/>
    <mergeCell ref="A106:AM106"/>
    <mergeCell ref="A84:AM84"/>
    <mergeCell ref="B103:D103"/>
    <mergeCell ref="B105:D105"/>
    <mergeCell ref="A62:AM62"/>
    <mergeCell ref="B59:D59"/>
    <mergeCell ref="B60:D60"/>
    <mergeCell ref="AM108:AM109"/>
    <mergeCell ref="D3:D5"/>
    <mergeCell ref="D6:D10"/>
    <mergeCell ref="D11:D14"/>
    <mergeCell ref="D15:D16"/>
    <mergeCell ref="B17:AL17"/>
    <mergeCell ref="B39:D39"/>
    <mergeCell ref="B40:D40"/>
    <mergeCell ref="B41:D41"/>
    <mergeCell ref="A57:A60"/>
    <mergeCell ref="B57:D57"/>
    <mergeCell ref="B58:D58"/>
    <mergeCell ref="D50:D51"/>
    <mergeCell ref="D52:D55"/>
    <mergeCell ref="D94:D95"/>
    <mergeCell ref="D96:D97"/>
    <mergeCell ref="D67:D72"/>
    <mergeCell ref="D73:D77"/>
    <mergeCell ref="A79:A82"/>
    <mergeCell ref="B79:D79"/>
    <mergeCell ref="B80:D80"/>
    <mergeCell ref="B81:D81"/>
    <mergeCell ref="B82:D8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002060"/>
  </sheetPr>
  <dimension ref="A1:C18"/>
  <sheetViews>
    <sheetView workbookViewId="0"/>
  </sheetViews>
  <sheetFormatPr defaultColWidth="8.6640625" defaultRowHeight="14.4" x14ac:dyDescent="0.3"/>
  <cols>
    <col min="1" max="1" width="15.33203125" customWidth="1"/>
    <col min="2" max="2" width="52.109375" customWidth="1"/>
  </cols>
  <sheetData>
    <row r="1" spans="1:3" ht="29.7" customHeight="1" x14ac:dyDescent="0.3">
      <c r="A1" s="126" t="s">
        <v>53</v>
      </c>
      <c r="B1" s="126" t="s">
        <v>54</v>
      </c>
      <c r="C1" s="242"/>
    </row>
    <row r="2" spans="1:3" x14ac:dyDescent="0.3">
      <c r="A2" s="127" t="s">
        <v>23</v>
      </c>
      <c r="B2" s="128" t="s">
        <v>60</v>
      </c>
      <c r="C2" s="242"/>
    </row>
    <row r="3" spans="1:3" x14ac:dyDescent="0.3">
      <c r="A3" s="127" t="s">
        <v>40</v>
      </c>
      <c r="B3" s="128" t="s">
        <v>41</v>
      </c>
      <c r="C3" s="242"/>
    </row>
    <row r="4" spans="1:3" x14ac:dyDescent="0.3">
      <c r="A4" s="127" t="s">
        <v>39</v>
      </c>
      <c r="B4" s="128" t="s">
        <v>38</v>
      </c>
      <c r="C4" s="242"/>
    </row>
    <row r="5" spans="1:3" x14ac:dyDescent="0.3">
      <c r="A5" s="127" t="s">
        <v>46</v>
      </c>
      <c r="B5" s="128" t="s">
        <v>47</v>
      </c>
      <c r="C5" s="242"/>
    </row>
    <row r="6" spans="1:3" x14ac:dyDescent="0.3">
      <c r="A6" s="127" t="s">
        <v>36</v>
      </c>
      <c r="B6" s="129" t="s">
        <v>37</v>
      </c>
      <c r="C6" s="242"/>
    </row>
    <row r="7" spans="1:3" x14ac:dyDescent="0.3">
      <c r="A7" s="127" t="s">
        <v>24</v>
      </c>
      <c r="B7" s="129" t="s">
        <v>45</v>
      </c>
      <c r="C7" s="242"/>
    </row>
    <row r="8" spans="1:3" x14ac:dyDescent="0.3">
      <c r="A8" s="127" t="s">
        <v>55</v>
      </c>
      <c r="B8" s="129" t="s">
        <v>25</v>
      </c>
      <c r="C8" s="242"/>
    </row>
    <row r="9" spans="1:3" x14ac:dyDescent="0.3">
      <c r="A9" s="127" t="s">
        <v>26</v>
      </c>
      <c r="B9" s="129" t="s">
        <v>27</v>
      </c>
      <c r="C9" s="242"/>
    </row>
    <row r="10" spans="1:3" x14ac:dyDescent="0.3">
      <c r="A10" s="127" t="s">
        <v>49</v>
      </c>
      <c r="B10" s="129" t="s">
        <v>48</v>
      </c>
      <c r="C10" s="242"/>
    </row>
    <row r="11" spans="1:3" x14ac:dyDescent="0.3">
      <c r="A11" s="127" t="s">
        <v>34</v>
      </c>
      <c r="B11" s="129" t="s">
        <v>32</v>
      </c>
      <c r="C11" s="242"/>
    </row>
    <row r="12" spans="1:3" x14ac:dyDescent="0.3">
      <c r="A12" s="127" t="s">
        <v>28</v>
      </c>
      <c r="B12" s="128" t="s">
        <v>29</v>
      </c>
      <c r="C12" s="242"/>
    </row>
    <row r="13" spans="1:3" x14ac:dyDescent="0.3">
      <c r="A13" s="127" t="s">
        <v>35</v>
      </c>
      <c r="B13" s="129" t="s">
        <v>33</v>
      </c>
      <c r="C13" s="242"/>
    </row>
    <row r="14" spans="1:3" x14ac:dyDescent="0.3">
      <c r="A14" s="127" t="s">
        <v>30</v>
      </c>
      <c r="B14" s="129" t="s">
        <v>31</v>
      </c>
      <c r="C14" s="242"/>
    </row>
    <row r="15" spans="1:3" x14ac:dyDescent="0.3">
      <c r="A15" s="127" t="s">
        <v>42</v>
      </c>
      <c r="B15" s="129" t="s">
        <v>52</v>
      </c>
      <c r="C15" s="242"/>
    </row>
    <row r="16" spans="1:3" x14ac:dyDescent="0.3">
      <c r="A16" s="127" t="s">
        <v>50</v>
      </c>
      <c r="B16" s="129" t="s">
        <v>51</v>
      </c>
      <c r="C16" s="242"/>
    </row>
    <row r="17" spans="1:3" x14ac:dyDescent="0.3">
      <c r="A17" s="127" t="s">
        <v>44</v>
      </c>
      <c r="B17" s="128" t="s">
        <v>43</v>
      </c>
      <c r="C17" s="242"/>
    </row>
    <row r="18" spans="1:3" x14ac:dyDescent="0.3">
      <c r="A18" s="149"/>
      <c r="B18" s="149"/>
      <c r="C18" s="149"/>
    </row>
  </sheetData>
  <mergeCells count="2">
    <mergeCell ref="C1:C17"/>
    <mergeCell ref="A18:C1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AAAB4-AE1E-8640-98CF-CB0106304647}">
  <dimension ref="A1:B5"/>
  <sheetViews>
    <sheetView workbookViewId="0">
      <selection activeCell="A6" sqref="A6"/>
    </sheetView>
  </sheetViews>
  <sheetFormatPr defaultColWidth="10.6640625" defaultRowHeight="14.4" x14ac:dyDescent="0.3"/>
  <cols>
    <col min="1" max="1" width="13.44140625" style="9" customWidth="1"/>
    <col min="2" max="16384" width="10.6640625" style="9"/>
  </cols>
  <sheetData>
    <row r="1" spans="1:2" x14ac:dyDescent="0.3">
      <c r="A1" s="9" t="s">
        <v>57</v>
      </c>
    </row>
    <row r="3" spans="1:2" x14ac:dyDescent="0.3">
      <c r="A3" s="9" t="s">
        <v>58</v>
      </c>
      <c r="B3" s="9" t="s">
        <v>66</v>
      </c>
    </row>
    <row r="4" spans="1:2" x14ac:dyDescent="0.3">
      <c r="A4" s="9" t="s">
        <v>67</v>
      </c>
      <c r="B4" s="9">
        <v>1</v>
      </c>
    </row>
    <row r="5" spans="1:2" x14ac:dyDescent="0.3">
      <c r="A5" s="9" t="s">
        <v>68</v>
      </c>
      <c r="B5" s="9">
        <v>-1</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Overview</vt:lpstr>
      <vt:lpstr>How-tos</vt:lpstr>
      <vt:lpstr>Assessment 1</vt:lpstr>
      <vt:lpstr>Assessment 2</vt:lpstr>
      <vt:lpstr>Assessment 3</vt:lpstr>
      <vt:lpstr>Assessment 4</vt:lpstr>
      <vt:lpstr>Assessment 5</vt:lpstr>
      <vt:lpstr>All</vt:lpstr>
      <vt:lpstr>Abbreviations</vt:lpstr>
      <vt:lpstr>Helper</vt:lpstr>
    </vt:vector>
  </TitlesOfParts>
  <Company>Smurfit Kappa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Hale, Stephanie</dc:creator>
  <cp:lastModifiedBy>Lynn Fitzpatrick</cp:lastModifiedBy>
  <dcterms:created xsi:type="dcterms:W3CDTF">2024-05-28T15:08:46Z</dcterms:created>
  <dcterms:modified xsi:type="dcterms:W3CDTF">2024-09-05T13:15:06Z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91923086</vt:i4>
  </property>
  <property fmtid="{D5CDD505-2E9C-101B-9397-08002B2CF9AE}" pid="3" name="_NewReviewCycle">
    <vt:lpwstr/>
  </property>
  <property fmtid="{D5CDD505-2E9C-101B-9397-08002B2CF9AE}" pid="4" name="_EmailSubject">
    <vt:lpwstr>Progress Assessment Booklet Record Sheets - Word and Excel</vt:lpwstr>
  </property>
  <property fmtid="{D5CDD505-2E9C-101B-9397-08002B2CF9AE}" pid="5" name="_AuthorEmail">
    <vt:lpwstr>Louise.Merrigan@edco.ie</vt:lpwstr>
  </property>
  <property fmtid="{D5CDD505-2E9C-101B-9397-08002B2CF9AE}" pid="6" name="_AuthorEmailDisplayName">
    <vt:lpwstr>Louise Merrigan</vt:lpwstr>
  </property>
  <property fmtid="{D5CDD505-2E9C-101B-9397-08002B2CF9AE}" pid="8" name="_PreviousAdHocReviewCycleID">
    <vt:i4>-837460362</vt:i4>
  </property>
</Properties>
</file>